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Green Bonds\2023 Reporting\Reports\"/>
    </mc:Choice>
  </mc:AlternateContent>
  <bookViews>
    <workbookView xWindow="0" yWindow="0" windowWidth="28800" windowHeight="12300"/>
  </bookViews>
  <sheets>
    <sheet name="Summary" sheetId="1" r:id="rId1"/>
    <sheet name="Green Asset Register" sheetId="2" r:id="rId2"/>
    <sheet name="SDG Asset Register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'Green Asset Register'!$A$1:$M$88</definedName>
    <definedName name="_xlnm._FilterDatabase" localSheetId="2" hidden="1">'SDG Asset Register'!$A$1:$M$41</definedName>
    <definedName name="_xlnm._FilterDatabase" localSheetId="0" hidden="1">Summary!$B$10:$M$69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42" i="2"/>
  <c r="G46" i="2"/>
  <c r="G48" i="2"/>
  <c r="G50" i="2"/>
  <c r="G54" i="2"/>
  <c r="G87" i="2"/>
  <c r="S70" i="1"/>
  <c r="H21" i="2"/>
  <c r="I40" i="4"/>
  <c r="H26" i="4"/>
  <c r="I21" i="4"/>
  <c r="I8" i="4"/>
  <c r="H61" i="2"/>
  <c r="H58" i="2"/>
  <c r="H56" i="2"/>
  <c r="H52" i="2"/>
  <c r="I44" i="2"/>
  <c r="I40" i="2"/>
  <c r="I38" i="2"/>
  <c r="I36" i="2"/>
  <c r="I34" i="2"/>
  <c r="H30" i="2"/>
  <c r="H28" i="2"/>
  <c r="I26" i="2"/>
  <c r="I24" i="2"/>
  <c r="I14" i="2"/>
  <c r="I9" i="2"/>
  <c r="I6" i="2"/>
  <c r="I4" i="2"/>
  <c r="S94" i="1"/>
  <c r="R94" i="1"/>
  <c r="R93" i="1"/>
  <c r="D69" i="1"/>
  <c r="D68" i="1"/>
  <c r="D67" i="1"/>
  <c r="D66" i="1"/>
  <c r="D65" i="1"/>
  <c r="D64" i="1"/>
  <c r="D63" i="1"/>
  <c r="D62" i="1"/>
  <c r="D30" i="1"/>
  <c r="D29" i="1"/>
  <c r="D28" i="1"/>
  <c r="D27" i="1"/>
  <c r="D26" i="1"/>
  <c r="R105" i="1"/>
  <c r="R97" i="1"/>
  <c r="R101" i="1"/>
  <c r="R90" i="1"/>
  <c r="S93" i="1"/>
  <c r="R8" i="1"/>
  <c r="R86" i="1"/>
  <c r="R104" i="1"/>
  <c r="R109" i="1"/>
  <c r="R83" i="1"/>
  <c r="R110" i="1"/>
  <c r="R84" i="1"/>
  <c r="R111" i="1"/>
  <c r="R85" i="1"/>
  <c r="R98" i="1"/>
  <c r="R99" i="1"/>
  <c r="R87" i="1"/>
  <c r="R112" i="1"/>
  <c r="R117" i="1"/>
  <c r="R79" i="1"/>
  <c r="R106" i="1"/>
  <c r="R100" i="1"/>
  <c r="R113" i="1"/>
  <c r="R114" i="1"/>
  <c r="R89" i="1"/>
  <c r="R116" i="1"/>
  <c r="R102" i="1"/>
  <c r="R88" i="1"/>
  <c r="R107" i="1"/>
  <c r="R103" i="1"/>
  <c r="R70" i="1"/>
  <c r="R92" i="1"/>
  <c r="R91" i="1"/>
  <c r="R95" i="1"/>
  <c r="R115" i="1"/>
  <c r="R118" i="1"/>
  <c r="R81" i="1"/>
  <c r="S104" i="1"/>
  <c r="S83" i="1"/>
  <c r="S109" i="1"/>
  <c r="S98" i="1"/>
  <c r="S85" i="1"/>
  <c r="S111" i="1"/>
  <c r="S106" i="1"/>
  <c r="S117" i="1"/>
  <c r="S90" i="1"/>
  <c r="S116" i="1"/>
  <c r="S79" i="1"/>
  <c r="S89" i="1"/>
  <c r="S105" i="1"/>
  <c r="S107" i="1"/>
  <c r="S101" i="1"/>
  <c r="S114" i="1"/>
  <c r="S8" i="1"/>
  <c r="S86" i="1"/>
  <c r="S84" i="1"/>
  <c r="S97" i="1"/>
  <c r="S110" i="1"/>
  <c r="S95" i="1"/>
  <c r="S102" i="1"/>
  <c r="S91" i="1"/>
  <c r="S115" i="1"/>
  <c r="S99" i="1"/>
  <c r="S112" i="1"/>
  <c r="S87" i="1"/>
  <c r="S103" i="1"/>
  <c r="S88" i="1"/>
  <c r="S100" i="1"/>
  <c r="S113" i="1"/>
  <c r="S118" i="1"/>
  <c r="S81" i="1"/>
  <c r="S92" i="1"/>
</calcChain>
</file>

<file path=xl/sharedStrings.xml><?xml version="1.0" encoding="utf-8"?>
<sst xmlns="http://schemas.openxmlformats.org/spreadsheetml/2006/main" count="1650" uniqueCount="352">
  <si>
    <t>Senior Debt</t>
  </si>
  <si>
    <t>Internal Reference</t>
  </si>
  <si>
    <t>Issuance Type</t>
  </si>
  <si>
    <t>Issuance Amount (m)</t>
  </si>
  <si>
    <t>LYC</t>
  </si>
  <si>
    <t>Issuer</t>
  </si>
  <si>
    <t>Tenor</t>
  </si>
  <si>
    <t>ISIN</t>
  </si>
  <si>
    <t>Date
Issued</t>
  </si>
  <si>
    <t>Maturity Date</t>
  </si>
  <si>
    <t>Framework</t>
  </si>
  <si>
    <t>Reporting</t>
  </si>
  <si>
    <t>Issuance Amount LYC</t>
  </si>
  <si>
    <t>Asset Coverage LYC</t>
  </si>
  <si>
    <t>Issuance Amount USD</t>
  </si>
  <si>
    <t xml:space="preserve">Asset Coverage USD </t>
  </si>
  <si>
    <t>HSBC-SDG-001</t>
  </si>
  <si>
    <t>SDG Bond</t>
  </si>
  <si>
    <t>USD</t>
  </si>
  <si>
    <t>HSBC Holdings</t>
  </si>
  <si>
    <t>6 years</t>
  </si>
  <si>
    <t>US404280BM08</t>
  </si>
  <si>
    <t>Annual basis</t>
  </si>
  <si>
    <t>Sustainalytics</t>
  </si>
  <si>
    <t>HSBC-SDG-002</t>
  </si>
  <si>
    <t>SUKUK SDG Bond</t>
  </si>
  <si>
    <t>MYR</t>
  </si>
  <si>
    <t>HSBC Amanah Malaysia Berhad</t>
  </si>
  <si>
    <t>5 years</t>
  </si>
  <si>
    <t>MYBVI1802740</t>
  </si>
  <si>
    <t>HSBC-GRB-006</t>
  </si>
  <si>
    <t>Green Bond</t>
  </si>
  <si>
    <t>EUR</t>
  </si>
  <si>
    <t>XS1917601582</t>
  </si>
  <si>
    <t>PwC</t>
  </si>
  <si>
    <t>HSBC-GRB-015</t>
  </si>
  <si>
    <t>TWD</t>
  </si>
  <si>
    <t>HSBC Bank (Taiwan) Limited</t>
  </si>
  <si>
    <t>TW000G133227</t>
  </si>
  <si>
    <t>TOTAL</t>
  </si>
  <si>
    <t>Global Markets</t>
  </si>
  <si>
    <t>HSBC-GRB-002</t>
  </si>
  <si>
    <t>Equity Linked Green Bond</t>
  </si>
  <si>
    <t>HSBC Continental Europe</t>
  </si>
  <si>
    <t>8 years</t>
  </si>
  <si>
    <t>FR0013224334</t>
  </si>
  <si>
    <t>HSBC-GRB-003</t>
  </si>
  <si>
    <t xml:space="preserve">Green Structured Bond </t>
  </si>
  <si>
    <t>15 years</t>
  </si>
  <si>
    <t xml:space="preserve">FR0013294352 </t>
  </si>
  <si>
    <t>HSBC-GRB-004</t>
  </si>
  <si>
    <t xml:space="preserve">FR0013298189  </t>
  </si>
  <si>
    <t>HSBC-GRB-005</t>
  </si>
  <si>
    <t>FR0013336013</t>
  </si>
  <si>
    <t>HSBC-GRB-007</t>
  </si>
  <si>
    <t>FR0013432846</t>
  </si>
  <si>
    <t>HSBC-GRB-008</t>
  </si>
  <si>
    <t>4 years</t>
  </si>
  <si>
    <t>FR0013432861</t>
  </si>
  <si>
    <t>HSBC-GRB-009</t>
  </si>
  <si>
    <t>FR0013440864</t>
  </si>
  <si>
    <t>HSBC Bank plc</t>
  </si>
  <si>
    <t>3 years</t>
  </si>
  <si>
    <t>GBP</t>
  </si>
  <si>
    <t>HSBC-GRB-016</t>
  </si>
  <si>
    <t>12 years</t>
  </si>
  <si>
    <t>FR0013483161</t>
  </si>
  <si>
    <t>1 year</t>
  </si>
  <si>
    <t>HSBC-GRB-022</t>
  </si>
  <si>
    <t>XS2346727543</t>
  </si>
  <si>
    <t>HSBC-GRB-023</t>
  </si>
  <si>
    <t>XS2349901285</t>
  </si>
  <si>
    <t>HSBC-GRB-024</t>
  </si>
  <si>
    <t>XS2357952998</t>
  </si>
  <si>
    <t>HSBC-GRB-029</t>
  </si>
  <si>
    <t>GB00BN08SM29</t>
  </si>
  <si>
    <t>HSBC-GRB-030</t>
  </si>
  <si>
    <t>XS2390403140</t>
  </si>
  <si>
    <t>HSBC-GRB-032</t>
  </si>
  <si>
    <t>7 years</t>
  </si>
  <si>
    <t>GB00BP1TBT64</t>
  </si>
  <si>
    <t>HSBC-GRB-033</t>
  </si>
  <si>
    <t>FX Linked Green Bond</t>
  </si>
  <si>
    <t>JPY</t>
  </si>
  <si>
    <t>Hongkong and Shanghai Banking Corporation Limited</t>
  </si>
  <si>
    <t>XS2366184716</t>
  </si>
  <si>
    <t>HSBC-GRB-036</t>
  </si>
  <si>
    <t>XS2499652787</t>
  </si>
  <si>
    <t>HSBC-GRB-037</t>
  </si>
  <si>
    <t>XS2500318402</t>
  </si>
  <si>
    <t>HSBC-GRB-038</t>
  </si>
  <si>
    <t>XS2530261622</t>
  </si>
  <si>
    <t>HSBC-GRB-039</t>
  </si>
  <si>
    <t>XS2531668601</t>
  </si>
  <si>
    <t>HSBC-GRB-040</t>
  </si>
  <si>
    <t>XS2493709328</t>
  </si>
  <si>
    <t>HSBC-GRB-041</t>
  </si>
  <si>
    <t>XS2606994072</t>
  </si>
  <si>
    <t>Equity Linked SDG Bond</t>
  </si>
  <si>
    <t>HSBC USA Inc.</t>
  </si>
  <si>
    <t>2 years</t>
  </si>
  <si>
    <t>HSBC-SDG-007</t>
  </si>
  <si>
    <t>US40438CGY12</t>
  </si>
  <si>
    <t>HSBC-SDG-009</t>
  </si>
  <si>
    <t>US40438CKC46</t>
  </si>
  <si>
    <t>HSBC-SDG-011</t>
  </si>
  <si>
    <t>US40438CKA89</t>
  </si>
  <si>
    <t>HSBC-SDG-012</t>
  </si>
  <si>
    <t>US40438CPN55</t>
  </si>
  <si>
    <t>HSBC-SDG-014</t>
  </si>
  <si>
    <t>US40438CNY39</t>
  </si>
  <si>
    <t>HSBC-SDG-016</t>
  </si>
  <si>
    <t>US40438CSA08</t>
  </si>
  <si>
    <t>HSBC-SDG-018</t>
  </si>
  <si>
    <t>US40438CSX01</t>
  </si>
  <si>
    <t>HSBC-SDG-019</t>
  </si>
  <si>
    <t>US40438CSD47</t>
  </si>
  <si>
    <t>HSBC-SDG-022</t>
  </si>
  <si>
    <t>US40438CUP49</t>
  </si>
  <si>
    <t>HSBC-SDG-024</t>
  </si>
  <si>
    <t>US40438CM997</t>
  </si>
  <si>
    <t>HSBC-SDG-025</t>
  </si>
  <si>
    <t>US40438CN235</t>
  </si>
  <si>
    <t>HSBC-SDG-028</t>
  </si>
  <si>
    <t>US40438CU412</t>
  </si>
  <si>
    <t>HSBC-SDG-030</t>
  </si>
  <si>
    <t>US40438CX309</t>
  </si>
  <si>
    <t>Structured Deposit</t>
  </si>
  <si>
    <t>CNY</t>
  </si>
  <si>
    <t>HSBC Bank (China) Company Limited</t>
  </si>
  <si>
    <t>PWC</t>
  </si>
  <si>
    <t>HSBC-GSD-010</t>
  </si>
  <si>
    <t>S259014</t>
  </si>
  <si>
    <t>HSBC-GSD-012</t>
  </si>
  <si>
    <t>S259635</t>
  </si>
  <si>
    <t>HSBC-GSD-013</t>
  </si>
  <si>
    <t>S260015</t>
  </si>
  <si>
    <t>HSBC-GSD-014</t>
  </si>
  <si>
    <t>S260312</t>
  </si>
  <si>
    <t>HSBC-GSD-015</t>
  </si>
  <si>
    <t>S260541</t>
  </si>
  <si>
    <t>HSBC-GSD-016</t>
  </si>
  <si>
    <t>S260688</t>
  </si>
  <si>
    <t>HSBC-GSD-017</t>
  </si>
  <si>
    <t>S260922</t>
  </si>
  <si>
    <t>HSBC-GSD-018</t>
  </si>
  <si>
    <t>S260919</t>
  </si>
  <si>
    <t>HSBC-GSD-019</t>
  </si>
  <si>
    <t>P348537</t>
  </si>
  <si>
    <t>HSBC-GSD-020</t>
  </si>
  <si>
    <t>P348542</t>
  </si>
  <si>
    <t>HSBC-GSD-021</t>
  </si>
  <si>
    <t>P349061</t>
  </si>
  <si>
    <t>HSBC-GSD-022</t>
  </si>
  <si>
    <t>P349752</t>
  </si>
  <si>
    <t>HSBC-GSD-023</t>
  </si>
  <si>
    <t>P349966</t>
  </si>
  <si>
    <t>HSBC-GSD-024</t>
  </si>
  <si>
    <t>P350906</t>
  </si>
  <si>
    <t>HSBC-GSD-025</t>
  </si>
  <si>
    <t>P351765</t>
  </si>
  <si>
    <t>HSBC-GSD-026</t>
  </si>
  <si>
    <t>P352190</t>
  </si>
  <si>
    <t>HSBC-GSD-027</t>
  </si>
  <si>
    <t>P352195</t>
  </si>
  <si>
    <t>HSBC-GSD-028</t>
  </si>
  <si>
    <t>P353373</t>
  </si>
  <si>
    <t>HSBC-GSD-029</t>
  </si>
  <si>
    <t>P353382</t>
  </si>
  <si>
    <t>HSBC-GSD-030</t>
  </si>
  <si>
    <t>P354663</t>
  </si>
  <si>
    <t>HSBC-GSD-031</t>
  </si>
  <si>
    <t>P355727</t>
  </si>
  <si>
    <t>HSBC-GSD-032</t>
  </si>
  <si>
    <t>P357308</t>
  </si>
  <si>
    <t>HSBC-GSD-033</t>
  </si>
  <si>
    <t>P357306</t>
  </si>
  <si>
    <t>HSBC-GSD-034</t>
  </si>
  <si>
    <t>P358583</t>
  </si>
  <si>
    <t>HSBC-GSD-035</t>
  </si>
  <si>
    <t>P358584</t>
  </si>
  <si>
    <t>Green CDs</t>
  </si>
  <si>
    <t>Green Certificate of Deposit</t>
  </si>
  <si>
    <t>HKD</t>
  </si>
  <si>
    <t>HSBC-GCD-003</t>
  </si>
  <si>
    <t>HSBC Bank USA</t>
  </si>
  <si>
    <t>7 year</t>
  </si>
  <si>
    <t>US44329MAR43</t>
  </si>
  <si>
    <t>HSBC-GCD-004</t>
  </si>
  <si>
    <t>US44329MBC64</t>
  </si>
  <si>
    <t>HSBC-GCD-005</t>
  </si>
  <si>
    <t>US44329MBU62</t>
  </si>
  <si>
    <t>HSBC-GCD-006</t>
  </si>
  <si>
    <t>US44329MCB72</t>
  </si>
  <si>
    <t>HSBC-GCD-007</t>
  </si>
  <si>
    <t>US44329MCR25</t>
  </si>
  <si>
    <t>HSBC-GCD-008</t>
  </si>
  <si>
    <t>US44329MDE03</t>
  </si>
  <si>
    <t>GRAND TOTAL</t>
  </si>
  <si>
    <t>Structured Bonds</t>
  </si>
  <si>
    <t>Green</t>
  </si>
  <si>
    <t>SDGs</t>
  </si>
  <si>
    <t>Entity Total</t>
  </si>
  <si>
    <t>France</t>
  </si>
  <si>
    <t>AUD</t>
  </si>
  <si>
    <t>INR</t>
  </si>
  <si>
    <t>MXN</t>
  </si>
  <si>
    <t>Green (SDG) CDs Total</t>
  </si>
  <si>
    <t>Bond Total</t>
  </si>
  <si>
    <t>SDG Bond Total</t>
  </si>
  <si>
    <t>Equity Linked SDG Bonds Total</t>
  </si>
  <si>
    <t>Asset Identifier</t>
  </si>
  <si>
    <t>Facility Type</t>
  </si>
  <si>
    <t>Project Description</t>
  </si>
  <si>
    <t>Green Bond: Eligible Framework Sector</t>
  </si>
  <si>
    <t>SDG Bond:  SDG Goal</t>
  </si>
  <si>
    <t>SDG Bond:  SDG Sub Goal</t>
  </si>
  <si>
    <t>LCY</t>
  </si>
  <si>
    <t>As at (date)</t>
  </si>
  <si>
    <t>Impact projections for the full project made by our clients in public sources</t>
  </si>
  <si>
    <t>Allocated to Issuance</t>
  </si>
  <si>
    <t>Allocated to Issuance - Ref</t>
  </si>
  <si>
    <t>HSBC-GA-119</t>
  </si>
  <si>
    <t>Loans</t>
  </si>
  <si>
    <t>Green Buildings</t>
  </si>
  <si>
    <t>9 - Industry, innovation and infrastructure</t>
  </si>
  <si>
    <t>9.4 - By 2030, upgrade infrastructure and retrofit industries to make them sustainable, with increased resource-use efficiency and greater adoption of clean and environmentally sound technologies and industrial processes, with all countries taking action in accordance with their respective capabilities</t>
  </si>
  <si>
    <t>United Kingdom</t>
  </si>
  <si>
    <t>Green Loan proceeds are to be applied to the construction of commercial building - Office that is BREEAM very good or higher.</t>
  </si>
  <si>
    <t>HSBC-GA-135</t>
  </si>
  <si>
    <t xml:space="preserve">Green building (Hotel) in the UK - being built to Building Research Establishment Environmental Assessment Method (BREEAM) certificates of ‘Excellent/Outstanding’, set to use 30 per cent less carbon than regulations demand. </t>
  </si>
  <si>
    <t>HSBC-GA-019</t>
  </si>
  <si>
    <t>Funding to support the roll out and installation of Smart Metres</t>
  </si>
  <si>
    <t>Energy Efficiency</t>
  </si>
  <si>
    <t>7 - Affordable and clean energy</t>
  </si>
  <si>
    <t>50 million smart electricity and gas meters to be installed by the end of 2020 to over 30 million premises</t>
  </si>
  <si>
    <t>HSBC-GA-012</t>
  </si>
  <si>
    <t>Project Finance</t>
  </si>
  <si>
    <t>Renewable Energy</t>
  </si>
  <si>
    <t>7.2 - By 2030, increase substantially the share of renewable energy in the global energy mix</t>
  </si>
  <si>
    <t>Turkey</t>
  </si>
  <si>
    <t>50.6MW total capacity installed from the wind turbine generators</t>
  </si>
  <si>
    <t>50.6MW total capacity installed</t>
  </si>
  <si>
    <t>HSBC-GA-133</t>
  </si>
  <si>
    <t xml:space="preserve">Green building (office) in France - being built to Building Research Establishment Environmental Assessment Method (BREEAM) certificates of ‘Very Good’, set to use 30 per cent less carbon than regulations demand. </t>
  </si>
  <si>
    <t>HSBC-GA-134</t>
  </si>
  <si>
    <t>Recyclable products which are efficient substitutes for plastic</t>
  </si>
  <si>
    <t>Sustainable business model, upcycling raw materials with 98% of recycled paper sourced locally, and offering 100% recyclable products which are efficient substitutes for plastic. Attested by a third party which assessed aligned to EU taxonomy, climate change mitigation objective, because the activity is recognized as "Material recovery from non-hazardous waste (E.38.3.2)</t>
  </si>
  <si>
    <t>USA</t>
  </si>
  <si>
    <t>HSBC-GA-121</t>
  </si>
  <si>
    <t>China</t>
  </si>
  <si>
    <t>HSBC-GA-122</t>
  </si>
  <si>
    <t>The project consists of a portfolio of  7 greenfield wind and 3 greenfield solar projects with a total capacity of 1,982MW located across the U.S</t>
  </si>
  <si>
    <t>HSBC-GA-159</t>
  </si>
  <si>
    <t>Singapore</t>
  </si>
  <si>
    <t>HSBC-GA-160</t>
  </si>
  <si>
    <t>Hong Kong</t>
  </si>
  <si>
    <t>HSBC-GA-176</t>
  </si>
  <si>
    <t>HSBC-GA-186</t>
  </si>
  <si>
    <t>Australia</t>
  </si>
  <si>
    <t>HSBC-GA-188</t>
  </si>
  <si>
    <t>Clean Transportation</t>
  </si>
  <si>
    <t>HSBC-GA-220</t>
  </si>
  <si>
    <t>Green buildings</t>
  </si>
  <si>
    <t>India</t>
  </si>
  <si>
    <t>HSBC-GA-139</t>
  </si>
  <si>
    <t>Wind farm financing</t>
  </si>
  <si>
    <t>Taiwan</t>
  </si>
  <si>
    <t>600MW offshore windfarm, financing for the construction, maintenance and operation.</t>
  </si>
  <si>
    <t>HSBC-GA-212</t>
  </si>
  <si>
    <t>HSBC-GA-170</t>
  </si>
  <si>
    <t>HSBC-GA-223</t>
  </si>
  <si>
    <t>HSBC-GA-115</t>
  </si>
  <si>
    <t>Financing the Green Buildings with a target rating at gold or above from Beam Plus certification</t>
  </si>
  <si>
    <t>HSBC-GA-179</t>
  </si>
  <si>
    <t>HSBC-GA-213</t>
  </si>
  <si>
    <t>HSBC-GA-081</t>
  </si>
  <si>
    <t>Financing a Green Building</t>
  </si>
  <si>
    <t xml:space="preserve"> BCA Green Mark Platinum Award (Provisional), the highest accolade under the BCA Green Mark scheme</t>
  </si>
  <si>
    <t>HSBC-GA-198</t>
  </si>
  <si>
    <t>Structured Green Deposit Total</t>
  </si>
  <si>
    <t>HSBC-GA-117</t>
  </si>
  <si>
    <t>HSBC-GA-028</t>
  </si>
  <si>
    <t>Water supply aqueduct</t>
  </si>
  <si>
    <t>6 - Clean water and sanitation</t>
  </si>
  <si>
    <t>6.4 - By 2030, substantially increase water-use efficiency across all sectors and ensure sustainable withdrawals and supply of freshwater to address water scarcity and substantially reduce the number of people suffering from water scarcity</t>
  </si>
  <si>
    <t>Mexico</t>
  </si>
  <si>
    <t>To supply 47 million cubic metres of water annually to 3 cities in Mexico in order take care of a population of one million inhabitants</t>
  </si>
  <si>
    <t>HSBC-GA-031</t>
  </si>
  <si>
    <t>Energy Efficient Campus</t>
  </si>
  <si>
    <t>UK</t>
  </si>
  <si>
    <t>HSBC-GA-033</t>
  </si>
  <si>
    <t>Capital Expenditure</t>
  </si>
  <si>
    <t>Dubai</t>
  </si>
  <si>
    <t xml:space="preserve">New HQ building in the Dubai achieved Leadership in Energy and Environmental Design (LEED) Gold accreditation.   </t>
  </si>
  <si>
    <t>HSBC-GA-034</t>
  </si>
  <si>
    <t xml:space="preserve">New HQ building in the UK achieved Leadership in Energy and Environmental Design (LEED) Gold accreditation.   </t>
  </si>
  <si>
    <t>HSBC-GA-042</t>
  </si>
  <si>
    <t>HSBC-GA-049</t>
  </si>
  <si>
    <t>HSBC-GA-055</t>
  </si>
  <si>
    <t>Financing of a wind farm</t>
  </si>
  <si>
    <t>HSBC-GA-057</t>
  </si>
  <si>
    <t xml:space="preserve">164MW total capacity installed from the wind farm </t>
  </si>
  <si>
    <t>HSBC-GA-114</t>
  </si>
  <si>
    <t>HSBC-GA-144</t>
  </si>
  <si>
    <t xml:space="preserve">Manufacturing wind turbines </t>
  </si>
  <si>
    <t>Manufacture V120-2.2 MW blades, wind turbine generates around 30 to 50 times more energy than it consumes during its entire lifecycle</t>
  </si>
  <si>
    <t>HSBC-GA-156</t>
  </si>
  <si>
    <t>The construction of green building to obtain the BEAM plus platinum gold or gold rating.</t>
  </si>
  <si>
    <t>HSBC-GA-158</t>
  </si>
  <si>
    <t>Acquisition and development of a residential property, to be renovated to certificate Provisional Gold or Provisional Platinum rating under BEAM Plus</t>
  </si>
  <si>
    <t>HSBC-GA-036</t>
  </si>
  <si>
    <t>Malaysia</t>
  </si>
  <si>
    <t>Green Building Index (GBI) Gold certification</t>
  </si>
  <si>
    <t>HSBC-GA-037</t>
  </si>
  <si>
    <t>Financing the planning, design, supply, installation, construction, testing, commissioning and completion of water treatment plants</t>
  </si>
  <si>
    <t>Water treatment plants with total capacity of processing up to 148 million litres per day</t>
  </si>
  <si>
    <t>HSBC-GA-059</t>
  </si>
  <si>
    <t>IBS minimizes the usage of timber due to the elimination of conventional timber formwork; this is good for the environment; minimal wastage at the factory and construction sites. IBS construction also promotes principally safer and systematic factory setting improving working conditions for the workforce.</t>
  </si>
  <si>
    <t>HSBC-GA-061</t>
  </si>
  <si>
    <t>Financing healthcare</t>
  </si>
  <si>
    <t>3 - Good health and well-health</t>
  </si>
  <si>
    <t>3.8 - Achieve universal health coverage, including financial risk protection, access to quality essential health-care services and access to safe, effective, quality and affordable essential medicines and vaccines for all</t>
  </si>
  <si>
    <t>Financing Solar Renewable Energy</t>
  </si>
  <si>
    <t>Green building being built to environmental certifications BREEAM very good</t>
  </si>
  <si>
    <t>Green Loan is to finance the acquisition of a building developing and the full refurbishment of the premises into grade-A mixed-use building. The building will meet BREEAM Excellent</t>
  </si>
  <si>
    <t>Financing investment, construction and operation of solar power farms</t>
  </si>
  <si>
    <t xml:space="preserve">Building will meet internationally recognized standards or certifications, notably BREEAM (very good as minimum level).
</t>
  </si>
  <si>
    <t>Financing Clean Transportation</t>
  </si>
  <si>
    <t>Financing campuses to achieve Platinum/Gold LEED certification for its buildings.</t>
  </si>
  <si>
    <t xml:space="preserve">The loan proceeds will be used for refinancing two buildings with LEED Gold rating and Chinese GBL 3 Star rating. </t>
  </si>
  <si>
    <t>Sustainable Waste Management</t>
  </si>
  <si>
    <t>Islamic Financing</t>
  </si>
  <si>
    <t>HSBC-GA-215</t>
  </si>
  <si>
    <t>Finance construction of commercial towers committed to achieving a minimum of 5 Green Star - NABERS.</t>
  </si>
  <si>
    <t>Location</t>
  </si>
  <si>
    <t>Balance - LCY (m)</t>
  </si>
  <si>
    <t>Balance - USD (m)</t>
  </si>
  <si>
    <t>Balance - EUR (m)</t>
  </si>
  <si>
    <t>Assurance</t>
  </si>
  <si>
    <t>To finance a new solar power plant construction, adding to the company's exiting 4 solar power plants with total capacity of 80MW.</t>
  </si>
  <si>
    <t>Purchase of wind turbines and related equipment and construction of associated windfarms</t>
  </si>
  <si>
    <t xml:space="preserve">Green buildings in China - built to Leadership in Energy and Environmental Design (LEED) Gold accreditation. C02 emissions are c.34% lower in LEED buildings than in an average equivalent building </t>
  </si>
  <si>
    <t>Green building (commercial)  - built to Leadership in Energy and Environmental Design (LEED) Gold accreditation. C02 emissions are c.34% lower in LEED buildings</t>
  </si>
  <si>
    <t>Financing existing and new Metro lanes assessed as low-carbon transportation.</t>
  </si>
  <si>
    <t xml:space="preserve">Green buildings (residential) in the US - being built to Leadership in Energy and Environmental Design (LEED) Platinum accreditation. C02 emissions are c.34% lower in LEED buildings than in an average equivalent building </t>
  </si>
  <si>
    <t>To support the development of a commercial building to BREEAM ‘Excellent’ rated.</t>
  </si>
  <si>
    <t>Green building (commercial) in the US - being built to Leadership in Energy and Environmental Design (LEED) Gold accreditation. C02 emissions are c.34% lower in LEED buildings</t>
  </si>
  <si>
    <t>New school building in Ireland. The building achieved the standard 'excellent' BREEAM (Building Research Establishment Environmental Assessment Method).</t>
  </si>
  <si>
    <t xml:space="preserve">Green building (commercial) in the US - being built to Leadership in Energy and Environmental Design (LEED) Gold accreditation. C02 emissions are c.34% lower in LEED buildings than in an average equivalent building </t>
  </si>
  <si>
    <t>206MW total capacity installed from the wind farm.</t>
  </si>
  <si>
    <t>Initiative to provide quality healthcare services for poor and low-income households, provides charity outpatient clinics and dialysis centres for underprivileged communities. 1,351,185 patients treated since inception.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</si>
</sst>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_ ;[Red]\-#,##0\ "/>
    <numFmt numFmtId="165" formatCode="#,##0.0_ ;[Red]\-#,##0.0\ "/>
    <numFmt numFmtId="166" formatCode="dd/mm/yy;@"/>
    <numFmt numFmtId="167" formatCode="#,##0.0"/>
    <numFmt numFmtId="168" formatCode="#,##0.0000000000000"/>
    <numFmt numFmtId="169" formatCode="0.0"/>
    <numFmt numFmtId="170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2" applyFont="1" applyFill="1" applyAlignment="1">
      <alignment vertical="center"/>
    </xf>
    <xf numFmtId="0" fontId="1" fillId="0" borderId="0" xfId="2" applyFill="1" applyAlignment="1">
      <alignment vertical="center"/>
    </xf>
    <xf numFmtId="3" fontId="0" fillId="0" borderId="0" xfId="2" applyNumberFormat="1" applyFont="1" applyFill="1" applyAlignment="1">
      <alignment horizontal="right" vertical="center"/>
    </xf>
    <xf numFmtId="0" fontId="0" fillId="0" borderId="0" xfId="2" applyFont="1" applyFill="1" applyAlignment="1">
      <alignment horizontal="center" vertical="center"/>
    </xf>
    <xf numFmtId="14" fontId="1" fillId="0" borderId="0" xfId="2" applyNumberForma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2" applyNumberFormat="1" applyFont="1" applyFill="1" applyAlignment="1">
      <alignment vertical="center"/>
    </xf>
    <xf numFmtId="0" fontId="0" fillId="0" borderId="0" xfId="2" applyFont="1" applyFill="1"/>
    <xf numFmtId="0" fontId="1" fillId="0" borderId="0" xfId="2" applyFill="1"/>
    <xf numFmtId="3" fontId="0" fillId="0" borderId="0" xfId="2" applyNumberFormat="1" applyFont="1" applyFill="1" applyAlignment="1">
      <alignment horizontal="right"/>
    </xf>
    <xf numFmtId="0" fontId="0" fillId="0" borderId="0" xfId="2" applyFont="1" applyFill="1" applyAlignment="1">
      <alignment horizontal="center"/>
    </xf>
    <xf numFmtId="14" fontId="1" fillId="0" borderId="0" xfId="2" applyNumberFormat="1" applyFill="1" applyAlignment="1">
      <alignment horizontal="center"/>
    </xf>
    <xf numFmtId="14" fontId="0" fillId="0" borderId="0" xfId="0" applyNumberFormat="1"/>
    <xf numFmtId="14" fontId="0" fillId="0" borderId="0" xfId="2" applyNumberFormat="1" applyFont="1" applyFill="1"/>
    <xf numFmtId="164" fontId="0" fillId="0" borderId="0" xfId="0" applyNumberFormat="1"/>
    <xf numFmtId="164" fontId="0" fillId="0" borderId="0" xfId="0" applyNumberFormat="1" applyFill="1"/>
    <xf numFmtId="3" fontId="0" fillId="0" borderId="0" xfId="0" applyNumberFormat="1"/>
    <xf numFmtId="0" fontId="5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1" fillId="0" borderId="0" xfId="2" applyFill="1" applyAlignment="1">
      <alignment horizontal="center"/>
    </xf>
    <xf numFmtId="1" fontId="0" fillId="0" borderId="0" xfId="2" applyNumberFormat="1" applyFont="1" applyFill="1"/>
    <xf numFmtId="1" fontId="0" fillId="0" borderId="0" xfId="0" applyNumberFormat="1"/>
    <xf numFmtId="0" fontId="4" fillId="0" borderId="0" xfId="0" applyFont="1" applyAlignment="1">
      <alignment vertical="center"/>
    </xf>
    <xf numFmtId="3" fontId="0" fillId="0" borderId="0" xfId="2" applyNumberFormat="1" applyFont="1" applyFill="1"/>
    <xf numFmtId="165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14" fontId="1" fillId="0" borderId="0" xfId="2" applyNumberFormat="1" applyFill="1"/>
    <xf numFmtId="165" fontId="3" fillId="4" borderId="4" xfId="0" applyNumberFormat="1" applyFont="1" applyFill="1" applyBorder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16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8" fontId="0" fillId="0" borderId="0" xfId="0" applyNumberFormat="1"/>
    <xf numFmtId="0" fontId="0" fillId="0" borderId="0" xfId="0" applyAlignment="1">
      <alignment vertical="center" wrapText="1"/>
    </xf>
    <xf numFmtId="167" fontId="0" fillId="0" borderId="0" xfId="0" applyNumberFormat="1"/>
    <xf numFmtId="0" fontId="0" fillId="0" borderId="0" xfId="0" applyFill="1" applyAlignment="1">
      <alignment vertical="center" wrapText="1"/>
    </xf>
    <xf numFmtId="165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vertical="center"/>
    </xf>
    <xf numFmtId="169" fontId="3" fillId="0" borderId="8" xfId="0" applyNumberFormat="1" applyFont="1" applyBorder="1" applyAlignment="1">
      <alignment horizontal="center" vertical="center"/>
    </xf>
    <xf numFmtId="169" fontId="3" fillId="0" borderId="8" xfId="0" applyNumberFormat="1" applyFont="1" applyFill="1" applyBorder="1" applyAlignment="1">
      <alignment horizontal="center" vertical="center"/>
    </xf>
    <xf numFmtId="169" fontId="3" fillId="6" borderId="7" xfId="0" applyNumberFormat="1" applyFont="1" applyFill="1" applyBorder="1" applyAlignment="1">
      <alignment horizontal="left" vertical="center"/>
    </xf>
    <xf numFmtId="169" fontId="3" fillId="6" borderId="10" xfId="0" applyNumberFormat="1" applyFont="1" applyFill="1" applyBorder="1" applyAlignment="1">
      <alignment horizontal="center" vertical="center"/>
    </xf>
    <xf numFmtId="169" fontId="3" fillId="0" borderId="8" xfId="0" applyNumberFormat="1" applyFont="1" applyBorder="1" applyAlignment="1">
      <alignment horizontal="right" vertical="center" indent="3"/>
    </xf>
    <xf numFmtId="169" fontId="3" fillId="0" borderId="8" xfId="0" applyNumberFormat="1" applyFont="1" applyFill="1" applyBorder="1" applyAlignment="1">
      <alignment horizontal="right" vertical="center" indent="3"/>
    </xf>
    <xf numFmtId="9" fontId="0" fillId="0" borderId="0" xfId="6" applyFont="1"/>
    <xf numFmtId="9" fontId="0" fillId="0" borderId="0" xfId="6" applyNumberFormat="1" applyFont="1"/>
    <xf numFmtId="165" fontId="0" fillId="0" borderId="0" xfId="0" applyNumberFormat="1" applyAlignment="1">
      <alignment vertical="center"/>
    </xf>
    <xf numFmtId="165" fontId="0" fillId="0" borderId="0" xfId="0" applyNumberFormat="1" applyFill="1" applyAlignment="1">
      <alignment vertical="center"/>
    </xf>
    <xf numFmtId="165" fontId="5" fillId="0" borderId="0" xfId="0" applyNumberFormat="1" applyFont="1" applyAlignment="1">
      <alignment horizontal="right"/>
    </xf>
    <xf numFmtId="170" fontId="2" fillId="5" borderId="0" xfId="1" applyNumberFormat="1" applyFont="1" applyFill="1"/>
    <xf numFmtId="170" fontId="5" fillId="0" borderId="0" xfId="0" applyNumberFormat="1" applyFont="1" applyAlignment="1">
      <alignment horizontal="right"/>
    </xf>
    <xf numFmtId="170" fontId="0" fillId="0" borderId="0" xfId="0" applyNumberFormat="1" applyFont="1"/>
    <xf numFmtId="170" fontId="3" fillId="0" borderId="0" xfId="0" applyNumberFormat="1" applyFont="1"/>
    <xf numFmtId="1" fontId="3" fillId="0" borderId="0" xfId="0" applyNumberFormat="1" applyFont="1"/>
  </cellXfs>
  <cellStyles count="7">
    <cellStyle name="20% - Accent1" xfId="2" builtinId="30"/>
    <cellStyle name="Comma" xfId="1" builtinId="3"/>
    <cellStyle name="Comma 2" xfId="5"/>
    <cellStyle name="Normal" xfId="0" builtinId="0"/>
    <cellStyle name="Normal 2" xfId="3"/>
    <cellStyle name="Normal 3" xfId="4"/>
    <cellStyle name="Percent" xfId="6" builtinId="5"/>
  </cellStyles>
  <dxfs count="15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een%20Bonds/Asset%20Register/MSS%20Issuance_use%20of%20proceeds_Au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en%20Bonds/Asset%20Register/MSS%20Issuance_use%20of%20proceeds_Aug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F%20Dashboard/2022/Q1%202022/Inputs/MSS%20Issuance_use%20of%20proceed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een%20Bonds/Asset%20Register/Asset%20Register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ssued 2022"/>
      <sheetName val=" issued 2021"/>
      <sheetName val="Asset allocation Apr22"/>
    </sheetNames>
    <sheetDataSet>
      <sheetData sheetId="0">
        <row r="12">
          <cell r="F12">
            <v>1245000</v>
          </cell>
        </row>
        <row r="14">
          <cell r="F14">
            <v>1000000</v>
          </cell>
        </row>
        <row r="15">
          <cell r="F15">
            <v>1100000</v>
          </cell>
        </row>
        <row r="16">
          <cell r="F16">
            <v>1000000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ssued 2022"/>
      <sheetName val=" issued 2021"/>
      <sheetName val="Asset allocation Apr22"/>
    </sheetNames>
    <sheetDataSet>
      <sheetData sheetId="0">
        <row r="19">
          <cell r="H19">
            <v>5190000</v>
          </cell>
        </row>
        <row r="20">
          <cell r="H20">
            <v>1000000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ssued 2022"/>
      <sheetName val=" issued 2021"/>
      <sheetName val="Asset register - GB Report 2021"/>
      <sheetName val="Sheet5"/>
      <sheetName val="Sheet2"/>
    </sheetNames>
    <sheetDataSet>
      <sheetData sheetId="0">
        <row r="3">
          <cell r="F3">
            <v>6300000</v>
          </cell>
        </row>
        <row r="4">
          <cell r="F4">
            <v>4500000</v>
          </cell>
        </row>
        <row r="5">
          <cell r="F5">
            <v>3870000</v>
          </cell>
        </row>
        <row r="6">
          <cell r="F6">
            <v>4100000</v>
          </cell>
        </row>
        <row r="7">
          <cell r="F7">
            <v>4300000</v>
          </cell>
        </row>
        <row r="8">
          <cell r="F8">
            <v>1300000</v>
          </cell>
        </row>
        <row r="9">
          <cell r="F9">
            <v>6550000</v>
          </cell>
        </row>
        <row r="10">
          <cell r="F10">
            <v>1600000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Tab"/>
      <sheetName val="Summary"/>
      <sheetName val="Register (net active) - Nodes"/>
      <sheetName val="Register (net active)"/>
      <sheetName val="DRR Data (2)"/>
      <sheetName val="Working Data Tabs =&gt;&gt;"/>
      <sheetName val="Walk"/>
      <sheetName val="HSBC Bonds"/>
      <sheetName val="DRR Data"/>
      <sheetName val="SDGs"/>
      <sheetName val="Eligible Sectors"/>
      <sheetName val="ToR"/>
      <sheetName val="Sheet1"/>
      <sheetName val="Chart"/>
      <sheetName val="Deleted or Terminated"/>
      <sheetName val="Checks"/>
      <sheetName val="Summary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S118"/>
  <sheetViews>
    <sheetView showGridLines="0" tabSelected="1" topLeftCell="A13" zoomScale="90" zoomScaleNormal="90" workbookViewId="0">
      <selection activeCell="H61" sqref="H61"/>
    </sheetView>
  </sheetViews>
  <sheetFormatPr defaultColWidth="9.140625" defaultRowHeight="15" outlineLevelRow="1" x14ac:dyDescent="0.25"/>
  <cols>
    <col min="1" max="1" width="1.85546875" customWidth="1"/>
    <col min="2" max="2" width="25.7109375" customWidth="1"/>
    <col min="3" max="3" width="26.28515625" bestFit="1" customWidth="1"/>
    <col min="4" max="4" width="12.140625" customWidth="1"/>
    <col min="5" max="5" width="5.7109375" style="2" bestFit="1" customWidth="1"/>
    <col min="6" max="6" width="25.7109375" customWidth="1"/>
    <col min="7" max="7" width="9" style="2" customWidth="1"/>
    <col min="8" max="8" width="18.140625" customWidth="1"/>
    <col min="9" max="10" width="11.7109375" style="2" customWidth="1"/>
    <col min="11" max="11" width="15" bestFit="1" customWidth="1"/>
    <col min="12" max="13" width="15" customWidth="1"/>
    <col min="14" max="14" width="1.7109375" customWidth="1"/>
    <col min="15" max="16" width="13.7109375" customWidth="1"/>
    <col min="17" max="17" width="1.7109375" customWidth="1"/>
    <col min="18" max="19" width="13.7109375" customWidth="1"/>
  </cols>
  <sheetData>
    <row r="2" spans="1:19" x14ac:dyDescent="0.25">
      <c r="B2" s="1" t="s">
        <v>0</v>
      </c>
    </row>
    <row r="3" spans="1:19" s="3" customFormat="1" ht="30" x14ac:dyDescent="0.25">
      <c r="B3" s="4" t="s">
        <v>1</v>
      </c>
      <c r="C3" s="5" t="s">
        <v>2</v>
      </c>
      <c r="D3" s="6" t="s">
        <v>3</v>
      </c>
      <c r="E3" s="6" t="s">
        <v>4</v>
      </c>
      <c r="F3" s="5" t="s">
        <v>5</v>
      </c>
      <c r="G3" s="6" t="s">
        <v>6</v>
      </c>
      <c r="H3" s="5" t="s">
        <v>7</v>
      </c>
      <c r="I3" s="6" t="s">
        <v>8</v>
      </c>
      <c r="J3" s="6" t="s">
        <v>9</v>
      </c>
      <c r="K3" s="5" t="s">
        <v>10</v>
      </c>
      <c r="L3" s="5" t="s">
        <v>11</v>
      </c>
      <c r="M3" s="7" t="s">
        <v>339</v>
      </c>
      <c r="N3"/>
      <c r="O3" s="6" t="s">
        <v>12</v>
      </c>
      <c r="P3" s="8" t="s">
        <v>13</v>
      </c>
      <c r="R3" s="6" t="s">
        <v>14</v>
      </c>
      <c r="S3" s="8" t="s">
        <v>15</v>
      </c>
    </row>
    <row r="4" spans="1:19" s="36" customFormat="1" collapsed="1" x14ac:dyDescent="0.25">
      <c r="A4" s="62"/>
      <c r="B4" s="36" t="s">
        <v>16</v>
      </c>
      <c r="C4" s="36" t="s">
        <v>17</v>
      </c>
      <c r="D4" s="56">
        <v>1000</v>
      </c>
      <c r="E4" s="35" t="s">
        <v>18</v>
      </c>
      <c r="F4" s="36" t="s">
        <v>19</v>
      </c>
      <c r="G4" s="35" t="s">
        <v>20</v>
      </c>
      <c r="H4" s="36" t="s">
        <v>21</v>
      </c>
      <c r="I4" s="57">
        <v>43054</v>
      </c>
      <c r="J4" s="57">
        <v>45252</v>
      </c>
      <c r="K4" s="36" t="s">
        <v>17</v>
      </c>
      <c r="L4" s="23" t="s">
        <v>22</v>
      </c>
      <c r="M4" s="23" t="s">
        <v>23</v>
      </c>
      <c r="O4" s="63">
        <v>1000</v>
      </c>
      <c r="P4" s="63">
        <v>1000</v>
      </c>
      <c r="Q4" s="63"/>
      <c r="R4" s="63">
        <v>1000</v>
      </c>
      <c r="S4" s="63">
        <v>1000</v>
      </c>
    </row>
    <row r="5" spans="1:19" s="36" customFormat="1" collapsed="1" x14ac:dyDescent="0.25">
      <c r="A5" s="62"/>
      <c r="B5" s="36" t="s">
        <v>24</v>
      </c>
      <c r="C5" s="36" t="s">
        <v>25</v>
      </c>
      <c r="D5" s="56">
        <v>500</v>
      </c>
      <c r="E5" s="35" t="s">
        <v>26</v>
      </c>
      <c r="F5" s="36" t="s">
        <v>27</v>
      </c>
      <c r="G5" s="35" t="s">
        <v>28</v>
      </c>
      <c r="H5" s="36" t="s">
        <v>29</v>
      </c>
      <c r="I5" s="57">
        <v>43375</v>
      </c>
      <c r="J5" s="57">
        <v>45201</v>
      </c>
      <c r="K5" s="36" t="s">
        <v>17</v>
      </c>
      <c r="L5" s="23" t="s">
        <v>22</v>
      </c>
      <c r="M5" s="23" t="s">
        <v>23</v>
      </c>
      <c r="O5" s="63">
        <v>500</v>
      </c>
      <c r="P5" s="63">
        <v>500.03845200000001</v>
      </c>
      <c r="Q5" s="63"/>
      <c r="R5" s="63">
        <v>107.00909577314071</v>
      </c>
      <c r="S5" s="63">
        <v>107.00909577314071</v>
      </c>
    </row>
    <row r="6" spans="1:19" s="9" customFormat="1" x14ac:dyDescent="0.25">
      <c r="B6" s="10" t="s">
        <v>30</v>
      </c>
      <c r="C6" s="11" t="s">
        <v>31</v>
      </c>
      <c r="D6" s="12">
        <v>1250</v>
      </c>
      <c r="E6" s="13" t="s">
        <v>32</v>
      </c>
      <c r="F6" s="11" t="s">
        <v>19</v>
      </c>
      <c r="G6" s="13" t="s">
        <v>20</v>
      </c>
      <c r="H6" s="10" t="s">
        <v>33</v>
      </c>
      <c r="I6" s="14">
        <v>43431</v>
      </c>
      <c r="J6" s="14">
        <v>45630</v>
      </c>
      <c r="K6" s="15" t="s">
        <v>31</v>
      </c>
      <c r="L6" s="16" t="s">
        <v>22</v>
      </c>
      <c r="M6" s="15" t="s">
        <v>34</v>
      </c>
      <c r="O6" s="74">
        <v>1250</v>
      </c>
      <c r="P6" s="74">
        <v>1249.9999999999995</v>
      </c>
      <c r="Q6" s="74"/>
      <c r="R6" s="74">
        <v>1365.75</v>
      </c>
      <c r="S6" s="75">
        <v>1365.75</v>
      </c>
    </row>
    <row r="7" spans="1:19" ht="15.75" thickBot="1" x14ac:dyDescent="0.3">
      <c r="B7" s="17" t="s">
        <v>35</v>
      </c>
      <c r="C7" s="18" t="s">
        <v>31</v>
      </c>
      <c r="D7" s="19">
        <v>3000</v>
      </c>
      <c r="E7" s="20" t="s">
        <v>36</v>
      </c>
      <c r="F7" s="17" t="s">
        <v>37</v>
      </c>
      <c r="G7" s="20" t="s">
        <v>28</v>
      </c>
      <c r="H7" s="17" t="s">
        <v>38</v>
      </c>
      <c r="I7" s="21">
        <v>44190</v>
      </c>
      <c r="J7" s="21">
        <v>46016</v>
      </c>
      <c r="K7" s="22" t="s">
        <v>31</v>
      </c>
      <c r="L7" s="23" t="s">
        <v>22</v>
      </c>
      <c r="M7" s="22" t="s">
        <v>34</v>
      </c>
      <c r="O7" s="34">
        <v>3000</v>
      </c>
      <c r="P7" s="34">
        <v>3000</v>
      </c>
      <c r="Q7" s="34"/>
      <c r="R7" s="34">
        <v>96.277278562259312</v>
      </c>
      <c r="S7" s="63">
        <v>96.277278562259312</v>
      </c>
    </row>
    <row r="8" spans="1:19" ht="16.5" thickTop="1" thickBot="1" x14ac:dyDescent="0.3">
      <c r="B8" s="17"/>
      <c r="D8" s="2"/>
      <c r="O8" s="34"/>
      <c r="P8" s="76" t="s">
        <v>39</v>
      </c>
      <c r="Q8" s="34"/>
      <c r="R8" s="39">
        <f>SUM(R4:R7)</f>
        <v>2569.0363743354001</v>
      </c>
      <c r="S8" s="39">
        <f>SUM(S4:S7)</f>
        <v>2569.0363743354001</v>
      </c>
    </row>
    <row r="9" spans="1:19" ht="15.75" thickTop="1" x14ac:dyDescent="0.25">
      <c r="B9" s="1" t="s">
        <v>40</v>
      </c>
      <c r="D9" s="2"/>
    </row>
    <row r="10" spans="1:19" s="3" customFormat="1" ht="30" x14ac:dyDescent="0.25">
      <c r="B10" s="4" t="s">
        <v>1</v>
      </c>
      <c r="C10" s="5" t="s">
        <v>2</v>
      </c>
      <c r="D10" s="6" t="s">
        <v>3</v>
      </c>
      <c r="E10" s="6" t="s">
        <v>4</v>
      </c>
      <c r="F10" s="5" t="s">
        <v>5</v>
      </c>
      <c r="G10" s="6" t="s">
        <v>6</v>
      </c>
      <c r="H10" s="5" t="s">
        <v>7</v>
      </c>
      <c r="I10" s="6" t="s">
        <v>8</v>
      </c>
      <c r="J10" s="6" t="s">
        <v>9</v>
      </c>
      <c r="K10" s="5" t="s">
        <v>10</v>
      </c>
      <c r="L10" s="5" t="s">
        <v>11</v>
      </c>
      <c r="M10" s="7" t="s">
        <v>339</v>
      </c>
      <c r="N10"/>
      <c r="O10" s="6" t="s">
        <v>12</v>
      </c>
      <c r="P10" s="8" t="s">
        <v>13</v>
      </c>
      <c r="R10" s="6" t="s">
        <v>14</v>
      </c>
      <c r="S10" s="8" t="s">
        <v>15</v>
      </c>
    </row>
    <row r="11" spans="1:19" x14ac:dyDescent="0.25">
      <c r="A11" s="60"/>
      <c r="B11" t="s">
        <v>41</v>
      </c>
      <c r="C11" t="s">
        <v>42</v>
      </c>
      <c r="D11">
        <v>38</v>
      </c>
      <c r="E11" s="2" t="s">
        <v>32</v>
      </c>
      <c r="F11" t="s">
        <v>43</v>
      </c>
      <c r="G11" s="2" t="s">
        <v>44</v>
      </c>
      <c r="H11" t="s">
        <v>45</v>
      </c>
      <c r="I11" s="28">
        <v>42821</v>
      </c>
      <c r="J11" s="21">
        <v>45750</v>
      </c>
      <c r="K11" s="23" t="s">
        <v>31</v>
      </c>
      <c r="L11" s="23" t="s">
        <v>22</v>
      </c>
      <c r="M11" s="22" t="s">
        <v>34</v>
      </c>
      <c r="O11" s="34">
        <v>38</v>
      </c>
      <c r="P11" s="34">
        <v>38</v>
      </c>
      <c r="R11" s="34">
        <v>41.518800000000006</v>
      </c>
      <c r="S11" s="34">
        <v>41.518800000000006</v>
      </c>
    </row>
    <row r="12" spans="1:19" x14ac:dyDescent="0.25">
      <c r="A12" s="60"/>
      <c r="B12" s="17" t="s">
        <v>46</v>
      </c>
      <c r="C12" s="17" t="s">
        <v>47</v>
      </c>
      <c r="D12" s="17">
        <v>40</v>
      </c>
      <c r="E12" s="20" t="s">
        <v>32</v>
      </c>
      <c r="F12" s="18" t="s">
        <v>43</v>
      </c>
      <c r="G12" s="20" t="s">
        <v>48</v>
      </c>
      <c r="H12" s="17" t="s">
        <v>49</v>
      </c>
      <c r="I12" s="21">
        <v>43059</v>
      </c>
      <c r="J12" s="21">
        <v>48538</v>
      </c>
      <c r="K12" s="23" t="s">
        <v>31</v>
      </c>
      <c r="L12" s="23" t="s">
        <v>22</v>
      </c>
      <c r="M12" s="22" t="s">
        <v>34</v>
      </c>
      <c r="O12" s="34">
        <v>40</v>
      </c>
      <c r="P12" s="34">
        <v>40</v>
      </c>
      <c r="R12" s="34">
        <v>43.704000000000001</v>
      </c>
      <c r="S12" s="34">
        <v>43.704000000000001</v>
      </c>
    </row>
    <row r="13" spans="1:19" x14ac:dyDescent="0.25">
      <c r="A13" s="60"/>
      <c r="B13" t="s">
        <v>50</v>
      </c>
      <c r="C13" t="s">
        <v>47</v>
      </c>
      <c r="D13">
        <v>50</v>
      </c>
      <c r="E13" s="2" t="s">
        <v>32</v>
      </c>
      <c r="F13" t="s">
        <v>43</v>
      </c>
      <c r="G13" s="2" t="s">
        <v>48</v>
      </c>
      <c r="H13" t="s">
        <v>51</v>
      </c>
      <c r="I13" s="28">
        <v>43074</v>
      </c>
      <c r="J13" s="28">
        <v>48553</v>
      </c>
      <c r="K13" s="23" t="s">
        <v>31</v>
      </c>
      <c r="L13" s="23" t="s">
        <v>22</v>
      </c>
      <c r="M13" s="22" t="s">
        <v>34</v>
      </c>
      <c r="O13" s="34">
        <v>50</v>
      </c>
      <c r="P13" s="34">
        <v>50</v>
      </c>
      <c r="R13" s="34">
        <v>54.63</v>
      </c>
      <c r="S13" s="34">
        <v>54.63</v>
      </c>
    </row>
    <row r="14" spans="1:19" x14ac:dyDescent="0.25">
      <c r="A14" s="60"/>
      <c r="B14" s="17" t="s">
        <v>52</v>
      </c>
      <c r="C14" s="18" t="s">
        <v>47</v>
      </c>
      <c r="D14" s="17">
        <v>100</v>
      </c>
      <c r="E14" s="20" t="s">
        <v>32</v>
      </c>
      <c r="F14" s="18" t="s">
        <v>43</v>
      </c>
      <c r="G14" s="29" t="s">
        <v>48</v>
      </c>
      <c r="H14" s="17" t="s">
        <v>53</v>
      </c>
      <c r="I14" s="21">
        <v>43221</v>
      </c>
      <c r="J14" s="21">
        <v>48731</v>
      </c>
      <c r="K14" s="23" t="s">
        <v>31</v>
      </c>
      <c r="L14" s="23" t="s">
        <v>22</v>
      </c>
      <c r="M14" s="22" t="s">
        <v>34</v>
      </c>
      <c r="O14" s="34">
        <v>100</v>
      </c>
      <c r="P14" s="34">
        <v>100</v>
      </c>
      <c r="R14" s="34">
        <v>109.26</v>
      </c>
      <c r="S14" s="34">
        <v>109.26</v>
      </c>
    </row>
    <row r="15" spans="1:19" x14ac:dyDescent="0.25">
      <c r="A15" s="60"/>
      <c r="B15" s="17" t="s">
        <v>54</v>
      </c>
      <c r="C15" t="s">
        <v>42</v>
      </c>
      <c r="D15" s="30">
        <v>0.08</v>
      </c>
      <c r="E15" s="20" t="s">
        <v>18</v>
      </c>
      <c r="F15" s="18" t="s">
        <v>43</v>
      </c>
      <c r="G15" s="2" t="s">
        <v>20</v>
      </c>
      <c r="H15" t="s">
        <v>55</v>
      </c>
      <c r="I15" s="28">
        <v>43675</v>
      </c>
      <c r="J15" s="28">
        <v>45867</v>
      </c>
      <c r="K15" s="23" t="s">
        <v>31</v>
      </c>
      <c r="L15" s="23" t="s">
        <v>22</v>
      </c>
      <c r="M15" s="22" t="s">
        <v>34</v>
      </c>
      <c r="O15" s="34">
        <v>0.08</v>
      </c>
      <c r="P15" s="34">
        <v>0.08</v>
      </c>
      <c r="Q15" s="24"/>
      <c r="R15" s="34">
        <v>0.08</v>
      </c>
      <c r="S15" s="34">
        <v>0.08</v>
      </c>
    </row>
    <row r="16" spans="1:19" s="36" customFormat="1" collapsed="1" x14ac:dyDescent="0.25">
      <c r="A16" s="62"/>
      <c r="B16" s="36" t="s">
        <v>56</v>
      </c>
      <c r="C16" s="36" t="s">
        <v>42</v>
      </c>
      <c r="D16" s="56">
        <v>0.65</v>
      </c>
      <c r="E16" s="35" t="s">
        <v>18</v>
      </c>
      <c r="F16" s="36" t="s">
        <v>43</v>
      </c>
      <c r="G16" s="35" t="s">
        <v>57</v>
      </c>
      <c r="H16" s="36" t="s">
        <v>58</v>
      </c>
      <c r="I16" s="57">
        <v>43675</v>
      </c>
      <c r="J16" s="57">
        <v>45138</v>
      </c>
      <c r="K16" s="36" t="s">
        <v>31</v>
      </c>
      <c r="L16" s="23" t="s">
        <v>22</v>
      </c>
      <c r="M16" s="23" t="s">
        <v>34</v>
      </c>
      <c r="O16" s="63">
        <v>0.65</v>
      </c>
      <c r="P16" s="63">
        <v>0.65</v>
      </c>
      <c r="R16" s="63">
        <v>0.65</v>
      </c>
      <c r="S16" s="63">
        <v>0.65</v>
      </c>
    </row>
    <row r="17" spans="1:19" s="36" customFormat="1" collapsed="1" x14ac:dyDescent="0.25">
      <c r="A17" s="62"/>
      <c r="B17" s="36" t="s">
        <v>59</v>
      </c>
      <c r="C17" s="36" t="s">
        <v>42</v>
      </c>
      <c r="D17" s="56">
        <v>1.3</v>
      </c>
      <c r="E17" s="35" t="s">
        <v>18</v>
      </c>
      <c r="F17" s="36" t="s">
        <v>43</v>
      </c>
      <c r="G17" s="35" t="s">
        <v>57</v>
      </c>
      <c r="H17" s="36" t="s">
        <v>60</v>
      </c>
      <c r="I17" s="57">
        <v>43690</v>
      </c>
      <c r="J17" s="57">
        <v>45151</v>
      </c>
      <c r="K17" s="36" t="s">
        <v>31</v>
      </c>
      <c r="L17" s="23" t="s">
        <v>22</v>
      </c>
      <c r="M17" s="23" t="s">
        <v>34</v>
      </c>
      <c r="O17" s="63">
        <v>1.3</v>
      </c>
      <c r="P17" s="63">
        <v>1.3</v>
      </c>
      <c r="Q17" s="25"/>
      <c r="R17" s="63">
        <v>1.3</v>
      </c>
      <c r="S17" s="63">
        <v>1.3</v>
      </c>
    </row>
    <row r="18" spans="1:19" s="36" customFormat="1" x14ac:dyDescent="0.25">
      <c r="A18" s="62"/>
      <c r="B18" s="17" t="s">
        <v>64</v>
      </c>
      <c r="C18" s="18" t="s">
        <v>47</v>
      </c>
      <c r="D18" s="17">
        <v>20</v>
      </c>
      <c r="E18" s="20" t="s">
        <v>32</v>
      </c>
      <c r="F18" s="18" t="s">
        <v>43</v>
      </c>
      <c r="G18" s="20" t="s">
        <v>65</v>
      </c>
      <c r="H18" s="36" t="s">
        <v>66</v>
      </c>
      <c r="I18" s="64">
        <v>43879</v>
      </c>
      <c r="J18" s="64">
        <v>48262</v>
      </c>
      <c r="K18" s="23" t="s">
        <v>31</v>
      </c>
      <c r="L18" s="23" t="s">
        <v>22</v>
      </c>
      <c r="M18" s="23" t="s">
        <v>34</v>
      </c>
      <c r="O18" s="63">
        <v>20</v>
      </c>
      <c r="P18" s="63">
        <v>20</v>
      </c>
      <c r="R18" s="63">
        <v>21.852</v>
      </c>
      <c r="S18" s="63">
        <v>21.852</v>
      </c>
    </row>
    <row r="19" spans="1:19" s="36" customFormat="1" x14ac:dyDescent="0.25">
      <c r="A19" s="62"/>
      <c r="B19" s="36" t="s">
        <v>68</v>
      </c>
      <c r="C19" s="36" t="s">
        <v>42</v>
      </c>
      <c r="D19" s="56">
        <v>3.85</v>
      </c>
      <c r="E19" s="35" t="s">
        <v>32</v>
      </c>
      <c r="F19" s="36" t="s">
        <v>61</v>
      </c>
      <c r="G19" s="35" t="s">
        <v>28</v>
      </c>
      <c r="H19" s="36" t="s">
        <v>69</v>
      </c>
      <c r="I19" s="57">
        <v>44335</v>
      </c>
      <c r="J19" s="57">
        <v>46168</v>
      </c>
      <c r="K19" s="36" t="s">
        <v>31</v>
      </c>
      <c r="L19" s="23" t="s">
        <v>22</v>
      </c>
      <c r="M19" s="23" t="s">
        <v>34</v>
      </c>
      <c r="O19" s="63">
        <v>3.85</v>
      </c>
      <c r="P19" s="63">
        <v>3.85</v>
      </c>
      <c r="R19" s="63">
        <v>4.2065100000000006</v>
      </c>
      <c r="S19" s="63">
        <v>4.2065100000000006</v>
      </c>
    </row>
    <row r="20" spans="1:19" s="36" customFormat="1" x14ac:dyDescent="0.25">
      <c r="A20" s="62"/>
      <c r="B20" s="36" t="s">
        <v>70</v>
      </c>
      <c r="C20" s="36" t="s">
        <v>42</v>
      </c>
      <c r="D20" s="56">
        <v>2.16</v>
      </c>
      <c r="E20" s="35" t="s">
        <v>32</v>
      </c>
      <c r="F20" s="36" t="s">
        <v>61</v>
      </c>
      <c r="G20" s="35" t="s">
        <v>28</v>
      </c>
      <c r="H20" s="36" t="s">
        <v>71</v>
      </c>
      <c r="I20" s="57">
        <v>44344</v>
      </c>
      <c r="J20" s="57">
        <v>46177</v>
      </c>
      <c r="K20" s="36" t="s">
        <v>31</v>
      </c>
      <c r="L20" s="23" t="s">
        <v>22</v>
      </c>
      <c r="M20" s="23" t="s">
        <v>34</v>
      </c>
      <c r="O20" s="63">
        <v>2.16</v>
      </c>
      <c r="P20" s="63">
        <v>2.16</v>
      </c>
      <c r="R20" s="63">
        <v>2.3600160000000003</v>
      </c>
      <c r="S20" s="63">
        <v>2.3600160000000003</v>
      </c>
    </row>
    <row r="21" spans="1:19" s="36" customFormat="1" x14ac:dyDescent="0.25">
      <c r="A21" s="62"/>
      <c r="B21" s="36" t="s">
        <v>72</v>
      </c>
      <c r="C21" s="36" t="s">
        <v>42</v>
      </c>
      <c r="D21" s="56">
        <v>6.97</v>
      </c>
      <c r="E21" s="35" t="s">
        <v>32</v>
      </c>
      <c r="F21" s="36" t="s">
        <v>61</v>
      </c>
      <c r="G21" s="35" t="s">
        <v>28</v>
      </c>
      <c r="H21" s="36" t="s">
        <v>73</v>
      </c>
      <c r="I21" s="57">
        <v>44365</v>
      </c>
      <c r="J21" s="57">
        <v>46198</v>
      </c>
      <c r="K21" s="36" t="s">
        <v>31</v>
      </c>
      <c r="L21" s="23" t="s">
        <v>22</v>
      </c>
      <c r="M21" s="23" t="s">
        <v>34</v>
      </c>
      <c r="O21" s="63">
        <v>6.97</v>
      </c>
      <c r="P21" s="63">
        <v>6.97</v>
      </c>
      <c r="R21" s="63">
        <v>7.6154220000000006</v>
      </c>
      <c r="S21" s="63">
        <v>7.6154220000000006</v>
      </c>
    </row>
    <row r="22" spans="1:19" s="36" customFormat="1" x14ac:dyDescent="0.25">
      <c r="A22" s="62"/>
      <c r="B22" s="36" t="s">
        <v>74</v>
      </c>
      <c r="C22" s="36" t="s">
        <v>42</v>
      </c>
      <c r="D22" s="56">
        <v>9.4491999999999994</v>
      </c>
      <c r="E22" s="35" t="s">
        <v>63</v>
      </c>
      <c r="F22" s="36" t="s">
        <v>61</v>
      </c>
      <c r="G22" s="35" t="s">
        <v>20</v>
      </c>
      <c r="H22" s="36" t="s">
        <v>75</v>
      </c>
      <c r="I22" s="57">
        <v>44428</v>
      </c>
      <c r="J22" s="57">
        <v>46636</v>
      </c>
      <c r="K22" s="36" t="s">
        <v>31</v>
      </c>
      <c r="L22" s="23" t="s">
        <v>22</v>
      </c>
      <c r="M22" s="23" t="s">
        <v>34</v>
      </c>
      <c r="O22" s="63">
        <v>9.4491999999999994</v>
      </c>
      <c r="P22" s="63">
        <v>9.4491999999999994</v>
      </c>
      <c r="Q22" s="63"/>
      <c r="R22" s="63">
        <v>12.025051919999999</v>
      </c>
      <c r="S22" s="63">
        <v>12.025051919999999</v>
      </c>
    </row>
    <row r="23" spans="1:19" s="36" customFormat="1" x14ac:dyDescent="0.25">
      <c r="A23" s="62"/>
      <c r="B23" s="36" t="s">
        <v>76</v>
      </c>
      <c r="C23" s="36" t="s">
        <v>42</v>
      </c>
      <c r="D23" s="56">
        <v>1.3959999999999999</v>
      </c>
      <c r="E23" s="35" t="s">
        <v>32</v>
      </c>
      <c r="F23" s="36" t="s">
        <v>61</v>
      </c>
      <c r="G23" s="35" t="s">
        <v>28</v>
      </c>
      <c r="H23" s="36" t="s">
        <v>77</v>
      </c>
      <c r="I23" s="57">
        <v>44456</v>
      </c>
      <c r="J23" s="57">
        <v>46289</v>
      </c>
      <c r="K23" s="36" t="s">
        <v>31</v>
      </c>
      <c r="L23" s="23" t="s">
        <v>22</v>
      </c>
      <c r="M23" s="23" t="s">
        <v>34</v>
      </c>
      <c r="O23" s="63">
        <v>1.3959999999999999</v>
      </c>
      <c r="P23" s="63">
        <v>1.3959999999999999</v>
      </c>
      <c r="Q23" s="63"/>
      <c r="R23" s="63">
        <v>1.5252695999999999</v>
      </c>
      <c r="S23" s="63">
        <v>1.5252695999999999</v>
      </c>
    </row>
    <row r="24" spans="1:19" s="36" customFormat="1" x14ac:dyDescent="0.25">
      <c r="A24" s="62"/>
      <c r="B24" s="36" t="s">
        <v>78</v>
      </c>
      <c r="C24" s="36" t="s">
        <v>42</v>
      </c>
      <c r="D24" s="56">
        <v>4.4548909999999999</v>
      </c>
      <c r="E24" s="35" t="s">
        <v>63</v>
      </c>
      <c r="F24" s="36" t="s">
        <v>61</v>
      </c>
      <c r="G24" s="35" t="s">
        <v>79</v>
      </c>
      <c r="H24" s="36" t="s">
        <v>80</v>
      </c>
      <c r="I24" s="57">
        <v>44552</v>
      </c>
      <c r="J24" s="57">
        <v>46762</v>
      </c>
      <c r="K24" s="36" t="s">
        <v>31</v>
      </c>
      <c r="L24" s="23" t="s">
        <v>22</v>
      </c>
      <c r="M24" s="23" t="s">
        <v>34</v>
      </c>
      <c r="O24" s="63">
        <v>4.4548909999999999</v>
      </c>
      <c r="P24" s="63">
        <v>4.4548909999999999</v>
      </c>
      <c r="Q24" s="63"/>
      <c r="R24" s="63">
        <v>5.6692942865999996</v>
      </c>
      <c r="S24" s="63">
        <v>5.6692942865999996</v>
      </c>
    </row>
    <row r="25" spans="1:19" s="36" customFormat="1" x14ac:dyDescent="0.25">
      <c r="A25" s="62"/>
      <c r="B25" s="36" t="s">
        <v>81</v>
      </c>
      <c r="C25" s="36" t="s">
        <v>82</v>
      </c>
      <c r="D25" s="56">
        <v>1500</v>
      </c>
      <c r="E25" s="35" t="s">
        <v>83</v>
      </c>
      <c r="F25" s="36" t="s">
        <v>84</v>
      </c>
      <c r="G25" s="35" t="s">
        <v>62</v>
      </c>
      <c r="H25" s="36" t="s">
        <v>85</v>
      </c>
      <c r="I25" s="57">
        <v>44405</v>
      </c>
      <c r="J25" s="57">
        <v>45502</v>
      </c>
      <c r="K25" s="36" t="s">
        <v>31</v>
      </c>
      <c r="L25" s="23" t="s">
        <v>22</v>
      </c>
      <c r="M25" s="23" t="s">
        <v>34</v>
      </c>
      <c r="O25" s="63">
        <v>1500</v>
      </c>
      <c r="P25" s="63">
        <v>1500</v>
      </c>
      <c r="R25" s="63">
        <v>10.398253093480296</v>
      </c>
      <c r="S25" s="63">
        <v>10.398253093480296</v>
      </c>
    </row>
    <row r="26" spans="1:19" s="36" customFormat="1" x14ac:dyDescent="0.25">
      <c r="A26" s="62"/>
      <c r="B26" s="36" t="s">
        <v>86</v>
      </c>
      <c r="C26" s="36" t="s">
        <v>42</v>
      </c>
      <c r="D26" s="56">
        <f>'[1] issued 2022'!$F14/1000000</f>
        <v>1</v>
      </c>
      <c r="E26" s="35" t="s">
        <v>63</v>
      </c>
      <c r="F26" s="36" t="s">
        <v>61</v>
      </c>
      <c r="G26" s="35" t="s">
        <v>57</v>
      </c>
      <c r="H26" s="36" t="s">
        <v>87</v>
      </c>
      <c r="I26" s="57">
        <v>44742</v>
      </c>
      <c r="J26" s="57">
        <v>46218</v>
      </c>
      <c r="K26" s="36" t="s">
        <v>31</v>
      </c>
      <c r="L26" s="23" t="s">
        <v>22</v>
      </c>
      <c r="M26" s="23" t="s">
        <v>34</v>
      </c>
      <c r="O26" s="63">
        <v>1</v>
      </c>
      <c r="P26" s="63">
        <v>1</v>
      </c>
      <c r="R26" s="63">
        <v>1.2726</v>
      </c>
      <c r="S26" s="63">
        <v>1.2726</v>
      </c>
    </row>
    <row r="27" spans="1:19" s="36" customFormat="1" x14ac:dyDescent="0.25">
      <c r="A27" s="62"/>
      <c r="B27" s="36" t="s">
        <v>88</v>
      </c>
      <c r="C27" s="36" t="s">
        <v>42</v>
      </c>
      <c r="D27" s="56">
        <f>'[1] issued 2022'!$F15/1000000</f>
        <v>1.1000000000000001</v>
      </c>
      <c r="E27" s="35" t="s">
        <v>18</v>
      </c>
      <c r="F27" s="36" t="s">
        <v>61</v>
      </c>
      <c r="G27" s="35" t="s">
        <v>57</v>
      </c>
      <c r="H27" s="36" t="s">
        <v>89</v>
      </c>
      <c r="I27" s="57">
        <v>44761</v>
      </c>
      <c r="J27" s="57">
        <v>46223</v>
      </c>
      <c r="K27" s="36" t="s">
        <v>31</v>
      </c>
      <c r="L27" s="23" t="s">
        <v>22</v>
      </c>
      <c r="M27" s="23" t="s">
        <v>34</v>
      </c>
      <c r="O27" s="63">
        <v>1.1000000000000001</v>
      </c>
      <c r="P27" s="63">
        <v>1.1000000000000001</v>
      </c>
      <c r="R27" s="63">
        <v>1.1000000000000001</v>
      </c>
      <c r="S27" s="63">
        <v>1.1000000000000001</v>
      </c>
    </row>
    <row r="28" spans="1:19" s="36" customFormat="1" x14ac:dyDescent="0.25">
      <c r="A28" s="62"/>
      <c r="B28" s="36" t="s">
        <v>90</v>
      </c>
      <c r="C28" s="36" t="s">
        <v>42</v>
      </c>
      <c r="D28" s="56">
        <f>'[1] issued 2022'!$F16/1000000</f>
        <v>1</v>
      </c>
      <c r="E28" s="35" t="s">
        <v>63</v>
      </c>
      <c r="F28" s="36" t="s">
        <v>61</v>
      </c>
      <c r="G28" s="35" t="s">
        <v>57</v>
      </c>
      <c r="H28" s="36" t="s">
        <v>91</v>
      </c>
      <c r="I28" s="57">
        <v>44819</v>
      </c>
      <c r="J28" s="57">
        <v>46280</v>
      </c>
      <c r="K28" s="36" t="s">
        <v>31</v>
      </c>
      <c r="L28" s="23" t="s">
        <v>22</v>
      </c>
      <c r="M28" s="23" t="s">
        <v>34</v>
      </c>
      <c r="O28" s="63">
        <v>1</v>
      </c>
      <c r="P28" s="63">
        <v>1</v>
      </c>
      <c r="R28" s="63">
        <v>1.2726</v>
      </c>
      <c r="S28" s="63">
        <v>1.2726</v>
      </c>
    </row>
    <row r="29" spans="1:19" s="36" customFormat="1" collapsed="1" x14ac:dyDescent="0.25">
      <c r="A29" s="62"/>
      <c r="B29" s="36" t="s">
        <v>92</v>
      </c>
      <c r="C29" s="36" t="s">
        <v>42</v>
      </c>
      <c r="D29" s="56">
        <f>'[2] issued 2022'!$H19/1000000</f>
        <v>5.19</v>
      </c>
      <c r="E29" s="35" t="s">
        <v>18</v>
      </c>
      <c r="F29" s="36" t="s">
        <v>84</v>
      </c>
      <c r="G29" s="35" t="s">
        <v>67</v>
      </c>
      <c r="H29" s="36" t="s">
        <v>93</v>
      </c>
      <c r="I29" s="57">
        <v>44823</v>
      </c>
      <c r="J29" s="57">
        <v>45195</v>
      </c>
      <c r="K29" s="36" t="s">
        <v>31</v>
      </c>
      <c r="L29" s="23" t="s">
        <v>22</v>
      </c>
      <c r="M29" s="23" t="s">
        <v>34</v>
      </c>
      <c r="O29" s="63">
        <v>5.19</v>
      </c>
      <c r="P29" s="63">
        <v>5.19</v>
      </c>
      <c r="R29" s="63">
        <v>5.19</v>
      </c>
      <c r="S29" s="63">
        <v>5.19</v>
      </c>
    </row>
    <row r="30" spans="1:19" s="36" customFormat="1" collapsed="1" x14ac:dyDescent="0.25">
      <c r="A30" s="62"/>
      <c r="B30" s="36" t="s">
        <v>94</v>
      </c>
      <c r="C30" s="36" t="s">
        <v>42</v>
      </c>
      <c r="D30" s="56">
        <f>'[2] issued 2022'!$H20/1000000</f>
        <v>1</v>
      </c>
      <c r="E30" s="35" t="s">
        <v>18</v>
      </c>
      <c r="F30" s="36" t="s">
        <v>84</v>
      </c>
      <c r="G30" s="35" t="s">
        <v>67</v>
      </c>
      <c r="H30" s="36" t="s">
        <v>95</v>
      </c>
      <c r="I30" s="57">
        <v>44827</v>
      </c>
      <c r="J30" s="57">
        <v>45201</v>
      </c>
      <c r="K30" s="36" t="s">
        <v>31</v>
      </c>
      <c r="L30" s="23" t="s">
        <v>22</v>
      </c>
      <c r="M30" s="23" t="s">
        <v>34</v>
      </c>
      <c r="O30" s="63">
        <v>1</v>
      </c>
      <c r="P30" s="63">
        <v>1</v>
      </c>
      <c r="R30" s="63">
        <v>1</v>
      </c>
      <c r="S30" s="63">
        <v>1</v>
      </c>
    </row>
    <row r="31" spans="1:19" s="36" customFormat="1" x14ac:dyDescent="0.25">
      <c r="A31" s="62"/>
      <c r="B31" s="18" t="s">
        <v>96</v>
      </c>
      <c r="C31" s="18" t="s">
        <v>42</v>
      </c>
      <c r="D31" s="56">
        <v>20</v>
      </c>
      <c r="E31" s="35" t="s">
        <v>18</v>
      </c>
      <c r="F31" s="36" t="s">
        <v>61</v>
      </c>
      <c r="G31" s="35" t="s">
        <v>67</v>
      </c>
      <c r="H31" s="36" t="s">
        <v>97</v>
      </c>
      <c r="I31" s="57">
        <v>45029</v>
      </c>
      <c r="J31" s="57">
        <v>45401</v>
      </c>
      <c r="K31" s="36" t="s">
        <v>31</v>
      </c>
      <c r="L31" s="23" t="s">
        <v>22</v>
      </c>
      <c r="M31" s="23" t="s">
        <v>34</v>
      </c>
      <c r="O31" s="63">
        <v>20</v>
      </c>
      <c r="P31" s="63">
        <v>20</v>
      </c>
      <c r="R31" s="63">
        <v>20</v>
      </c>
      <c r="S31" s="63">
        <v>20</v>
      </c>
    </row>
    <row r="32" spans="1:19" s="36" customFormat="1" x14ac:dyDescent="0.25">
      <c r="A32" s="62"/>
      <c r="B32" s="36" t="s">
        <v>101</v>
      </c>
      <c r="C32" s="37" t="s">
        <v>98</v>
      </c>
      <c r="D32" s="33">
        <v>0.13600000000000001</v>
      </c>
      <c r="E32" s="20" t="s">
        <v>18</v>
      </c>
      <c r="F32" s="37" t="s">
        <v>99</v>
      </c>
      <c r="G32" s="35" t="s">
        <v>28</v>
      </c>
      <c r="H32" s="37" t="s">
        <v>102</v>
      </c>
      <c r="I32" s="64">
        <v>43980</v>
      </c>
      <c r="J32" s="64">
        <v>45806</v>
      </c>
      <c r="K32" s="23" t="s">
        <v>17</v>
      </c>
      <c r="L32" s="23" t="s">
        <v>22</v>
      </c>
      <c r="M32" s="23" t="s">
        <v>23</v>
      </c>
      <c r="O32" s="63">
        <v>0.13600000000000001</v>
      </c>
      <c r="P32" s="63">
        <v>0.13600000000000001</v>
      </c>
      <c r="Q32" s="25"/>
      <c r="R32" s="63">
        <v>0.13600000000000001</v>
      </c>
      <c r="S32" s="63">
        <v>0.13600000000000001</v>
      </c>
    </row>
    <row r="33" spans="1:19" s="36" customFormat="1" x14ac:dyDescent="0.25">
      <c r="A33" s="62"/>
      <c r="B33" s="36" t="s">
        <v>103</v>
      </c>
      <c r="C33" s="37" t="s">
        <v>98</v>
      </c>
      <c r="D33" s="33">
        <v>0.27200000000000002</v>
      </c>
      <c r="E33" s="20" t="s">
        <v>18</v>
      </c>
      <c r="F33" s="37" t="s">
        <v>99</v>
      </c>
      <c r="G33" s="35" t="s">
        <v>28</v>
      </c>
      <c r="H33" s="37" t="s">
        <v>104</v>
      </c>
      <c r="I33" s="64">
        <v>44012</v>
      </c>
      <c r="J33" s="64">
        <v>45838</v>
      </c>
      <c r="K33" s="23" t="s">
        <v>17</v>
      </c>
      <c r="L33" s="23" t="s">
        <v>22</v>
      </c>
      <c r="M33" s="23" t="s">
        <v>23</v>
      </c>
      <c r="O33" s="63">
        <v>0.27200000000000002</v>
      </c>
      <c r="P33" s="63">
        <v>0.27200000000000002</v>
      </c>
      <c r="Q33" s="25"/>
      <c r="R33" s="63">
        <v>0.27200000000000002</v>
      </c>
      <c r="S33" s="63">
        <v>0.27200000000000002</v>
      </c>
    </row>
    <row r="34" spans="1:19" s="36" customFormat="1" x14ac:dyDescent="0.25">
      <c r="A34" s="62"/>
      <c r="B34" s="36" t="s">
        <v>105</v>
      </c>
      <c r="C34" s="36" t="s">
        <v>98</v>
      </c>
      <c r="D34" s="56">
        <v>0.02</v>
      </c>
      <c r="E34" s="35" t="s">
        <v>18</v>
      </c>
      <c r="F34" s="36" t="s">
        <v>99</v>
      </c>
      <c r="G34" s="35" t="s">
        <v>62</v>
      </c>
      <c r="H34" s="36" t="s">
        <v>106</v>
      </c>
      <c r="I34" s="57">
        <v>44018</v>
      </c>
      <c r="J34" s="57">
        <v>45113</v>
      </c>
      <c r="K34" s="36" t="s">
        <v>17</v>
      </c>
      <c r="L34" s="23" t="s">
        <v>22</v>
      </c>
      <c r="M34" s="23" t="s">
        <v>23</v>
      </c>
      <c r="O34" s="63">
        <v>0.02</v>
      </c>
      <c r="P34" s="63">
        <v>0.02</v>
      </c>
      <c r="R34" s="63">
        <v>0.02</v>
      </c>
      <c r="S34" s="63">
        <v>0.02</v>
      </c>
    </row>
    <row r="35" spans="1:19" s="36" customFormat="1" x14ac:dyDescent="0.25">
      <c r="A35" s="62"/>
      <c r="B35" s="36" t="s">
        <v>107</v>
      </c>
      <c r="C35" s="37" t="s">
        <v>98</v>
      </c>
      <c r="D35" s="33">
        <v>0.45100000000000001</v>
      </c>
      <c r="E35" s="20" t="s">
        <v>18</v>
      </c>
      <c r="F35" s="37" t="s">
        <v>99</v>
      </c>
      <c r="G35" s="35" t="s">
        <v>28</v>
      </c>
      <c r="H35" s="37" t="s">
        <v>108</v>
      </c>
      <c r="I35" s="64">
        <v>44043</v>
      </c>
      <c r="J35" s="64">
        <v>45869</v>
      </c>
      <c r="K35" s="23" t="s">
        <v>17</v>
      </c>
      <c r="L35" s="23" t="s">
        <v>22</v>
      </c>
      <c r="M35" s="23" t="s">
        <v>23</v>
      </c>
      <c r="O35" s="63">
        <v>0.45100000000000001</v>
      </c>
      <c r="P35" s="63">
        <v>0.45100000000000001</v>
      </c>
      <c r="R35" s="63">
        <v>0.45100000000000001</v>
      </c>
      <c r="S35" s="63">
        <v>0.45100000000000001</v>
      </c>
    </row>
    <row r="36" spans="1:19" s="36" customFormat="1" x14ac:dyDescent="0.25">
      <c r="A36" s="62"/>
      <c r="B36" s="36" t="s">
        <v>109</v>
      </c>
      <c r="C36" s="37" t="s">
        <v>98</v>
      </c>
      <c r="D36" s="33">
        <v>0.13700000000000001</v>
      </c>
      <c r="E36" s="20" t="s">
        <v>18</v>
      </c>
      <c r="F36" s="37" t="s">
        <v>99</v>
      </c>
      <c r="G36" s="35" t="s">
        <v>28</v>
      </c>
      <c r="H36" s="37" t="s">
        <v>110</v>
      </c>
      <c r="I36" s="64">
        <v>44043</v>
      </c>
      <c r="J36" s="64">
        <v>45869</v>
      </c>
      <c r="K36" s="23" t="s">
        <v>17</v>
      </c>
      <c r="L36" s="23" t="s">
        <v>22</v>
      </c>
      <c r="M36" s="23" t="s">
        <v>23</v>
      </c>
      <c r="O36" s="63">
        <v>0.13700000000000001</v>
      </c>
      <c r="P36" s="63">
        <v>0.13700000000000001</v>
      </c>
      <c r="R36" s="63">
        <v>0.13700000000000001</v>
      </c>
      <c r="S36" s="63">
        <v>0.13700000000000001</v>
      </c>
    </row>
    <row r="37" spans="1:19" s="36" customFormat="1" ht="15.75" x14ac:dyDescent="0.25">
      <c r="A37" s="62"/>
      <c r="B37" s="36" t="s">
        <v>111</v>
      </c>
      <c r="C37" s="37" t="s">
        <v>98</v>
      </c>
      <c r="D37" s="33">
        <v>2.5000000000000001E-2</v>
      </c>
      <c r="E37" s="20" t="s">
        <v>18</v>
      </c>
      <c r="F37" s="65" t="s">
        <v>99</v>
      </c>
      <c r="G37" s="35" t="s">
        <v>28</v>
      </c>
      <c r="H37" s="37" t="s">
        <v>112</v>
      </c>
      <c r="I37" s="64">
        <v>44069</v>
      </c>
      <c r="J37" s="64">
        <v>45902</v>
      </c>
      <c r="K37" s="23" t="s">
        <v>17</v>
      </c>
      <c r="L37" s="23" t="s">
        <v>22</v>
      </c>
      <c r="M37" s="23" t="s">
        <v>23</v>
      </c>
      <c r="O37" s="63">
        <v>2.5000000000000001E-2</v>
      </c>
      <c r="P37" s="63">
        <v>2.5000000000000001E-2</v>
      </c>
      <c r="R37" s="63">
        <v>2.5000000000000001E-2</v>
      </c>
      <c r="S37" s="63">
        <v>2.5000000000000001E-2</v>
      </c>
    </row>
    <row r="38" spans="1:19" s="36" customFormat="1" x14ac:dyDescent="0.25">
      <c r="A38" s="62"/>
      <c r="B38" s="36" t="s">
        <v>113</v>
      </c>
      <c r="C38" s="36" t="s">
        <v>98</v>
      </c>
      <c r="D38" s="56">
        <v>0.105</v>
      </c>
      <c r="E38" s="35" t="s">
        <v>18</v>
      </c>
      <c r="F38" s="36" t="s">
        <v>99</v>
      </c>
      <c r="G38" s="35" t="s">
        <v>62</v>
      </c>
      <c r="H38" s="36" t="s">
        <v>114</v>
      </c>
      <c r="I38" s="57">
        <v>44069</v>
      </c>
      <c r="J38" s="57">
        <v>45169</v>
      </c>
      <c r="K38" s="36" t="s">
        <v>17</v>
      </c>
      <c r="L38" s="23" t="s">
        <v>22</v>
      </c>
      <c r="M38" s="23" t="s">
        <v>23</v>
      </c>
      <c r="O38" s="63">
        <v>0.105</v>
      </c>
      <c r="P38" s="63">
        <v>0.105</v>
      </c>
      <c r="R38" s="63">
        <v>0.105</v>
      </c>
      <c r="S38" s="63">
        <v>0.105</v>
      </c>
    </row>
    <row r="39" spans="1:19" s="36" customFormat="1" ht="15.75" x14ac:dyDescent="0.25">
      <c r="A39" s="62"/>
      <c r="B39" s="36" t="s">
        <v>115</v>
      </c>
      <c r="C39" s="37" t="s">
        <v>98</v>
      </c>
      <c r="D39" s="33">
        <v>0.70499999999999996</v>
      </c>
      <c r="E39" s="20" t="s">
        <v>18</v>
      </c>
      <c r="F39" s="65" t="s">
        <v>99</v>
      </c>
      <c r="G39" s="35" t="s">
        <v>28</v>
      </c>
      <c r="H39" s="37" t="s">
        <v>116</v>
      </c>
      <c r="I39" s="64">
        <v>44069</v>
      </c>
      <c r="J39" s="64">
        <v>45900</v>
      </c>
      <c r="K39" s="23" t="s">
        <v>17</v>
      </c>
      <c r="L39" s="23" t="s">
        <v>22</v>
      </c>
      <c r="M39" s="23" t="s">
        <v>23</v>
      </c>
      <c r="O39" s="63">
        <v>0.70499999999999996</v>
      </c>
      <c r="P39" s="63">
        <v>0.70499999999999996</v>
      </c>
      <c r="R39" s="63">
        <v>0.70499999999999996</v>
      </c>
      <c r="S39" s="63">
        <v>0.70499999999999996</v>
      </c>
    </row>
    <row r="40" spans="1:19" s="36" customFormat="1" ht="15.75" x14ac:dyDescent="0.25">
      <c r="A40" s="62"/>
      <c r="B40" s="36" t="s">
        <v>117</v>
      </c>
      <c r="C40" s="37" t="s">
        <v>98</v>
      </c>
      <c r="D40" s="33">
        <v>0.23499999999999999</v>
      </c>
      <c r="E40" s="20" t="s">
        <v>18</v>
      </c>
      <c r="F40" s="65" t="s">
        <v>99</v>
      </c>
      <c r="G40" s="35" t="s">
        <v>28</v>
      </c>
      <c r="H40" s="37" t="s">
        <v>118</v>
      </c>
      <c r="I40" s="64">
        <v>44099</v>
      </c>
      <c r="J40" s="64">
        <v>45930</v>
      </c>
      <c r="K40" s="23" t="s">
        <v>17</v>
      </c>
      <c r="L40" s="23" t="s">
        <v>22</v>
      </c>
      <c r="M40" s="23" t="s">
        <v>23</v>
      </c>
      <c r="O40" s="63">
        <v>0.23499999999999999</v>
      </c>
      <c r="P40" s="63">
        <v>0.23499999999999999</v>
      </c>
      <c r="R40" s="63">
        <v>0.23499999999999999</v>
      </c>
      <c r="S40" s="63">
        <v>0.23499999999999999</v>
      </c>
    </row>
    <row r="41" spans="1:19" s="36" customFormat="1" x14ac:dyDescent="0.25">
      <c r="A41" s="62"/>
      <c r="B41" s="36" t="s">
        <v>119</v>
      </c>
      <c r="C41" s="36" t="s">
        <v>98</v>
      </c>
      <c r="D41" s="56">
        <v>0.67100000000000004</v>
      </c>
      <c r="E41" s="35" t="s">
        <v>18</v>
      </c>
      <c r="F41" s="36" t="s">
        <v>99</v>
      </c>
      <c r="G41" s="35" t="s">
        <v>100</v>
      </c>
      <c r="H41" s="36" t="s">
        <v>120</v>
      </c>
      <c r="I41" s="57">
        <v>44222</v>
      </c>
      <c r="J41" s="57">
        <v>45138</v>
      </c>
      <c r="K41" s="36" t="s">
        <v>17</v>
      </c>
      <c r="L41" s="23" t="s">
        <v>22</v>
      </c>
      <c r="M41" s="23" t="s">
        <v>23</v>
      </c>
      <c r="O41" s="63">
        <v>0.67100000000000004</v>
      </c>
      <c r="P41" s="63">
        <v>0.67100000000000004</v>
      </c>
      <c r="R41" s="63">
        <v>0.67100000000000004</v>
      </c>
      <c r="S41" s="63">
        <v>0.67100000000000004</v>
      </c>
    </row>
    <row r="42" spans="1:19" s="36" customFormat="1" x14ac:dyDescent="0.25">
      <c r="A42" s="62"/>
      <c r="B42" s="36" t="s">
        <v>121</v>
      </c>
      <c r="C42" s="36" t="s">
        <v>98</v>
      </c>
      <c r="D42" s="56">
        <v>0.65700000000000003</v>
      </c>
      <c r="E42" s="35" t="s">
        <v>18</v>
      </c>
      <c r="F42" s="36" t="s">
        <v>99</v>
      </c>
      <c r="G42" s="35" t="s">
        <v>28</v>
      </c>
      <c r="H42" s="36" t="s">
        <v>122</v>
      </c>
      <c r="I42" s="57">
        <v>44222</v>
      </c>
      <c r="J42" s="57">
        <v>46051</v>
      </c>
      <c r="K42" s="23" t="s">
        <v>17</v>
      </c>
      <c r="L42" s="23" t="s">
        <v>22</v>
      </c>
      <c r="M42" s="23" t="s">
        <v>23</v>
      </c>
      <c r="O42" s="63">
        <v>0.65700000000000003</v>
      </c>
      <c r="P42" s="63">
        <v>0.65700000000000003</v>
      </c>
      <c r="R42" s="63">
        <v>0.65700000000000003</v>
      </c>
      <c r="S42" s="63">
        <v>0.65700000000000003</v>
      </c>
    </row>
    <row r="43" spans="1:19" s="36" customFormat="1" x14ac:dyDescent="0.25">
      <c r="A43" s="62"/>
      <c r="B43" s="36" t="s">
        <v>123</v>
      </c>
      <c r="C43" s="36" t="s">
        <v>98</v>
      </c>
      <c r="D43" s="56">
        <v>0.98099999999999998</v>
      </c>
      <c r="E43" s="35" t="s">
        <v>18</v>
      </c>
      <c r="F43" s="36" t="s">
        <v>99</v>
      </c>
      <c r="G43" s="35" t="s">
        <v>62</v>
      </c>
      <c r="H43" s="36" t="s">
        <v>124</v>
      </c>
      <c r="I43" s="57">
        <v>44250</v>
      </c>
      <c r="J43" s="57">
        <v>45348</v>
      </c>
      <c r="K43" s="23" t="s">
        <v>17</v>
      </c>
      <c r="L43" s="23" t="s">
        <v>22</v>
      </c>
      <c r="M43" s="23" t="s">
        <v>23</v>
      </c>
      <c r="O43" s="63">
        <v>0.98099999999999998</v>
      </c>
      <c r="P43" s="63">
        <v>0.98099999999999998</v>
      </c>
      <c r="R43" s="63">
        <v>0.98099999999999998</v>
      </c>
      <c r="S43" s="63">
        <v>0.98099999999999998</v>
      </c>
    </row>
    <row r="44" spans="1:19" s="36" customFormat="1" x14ac:dyDescent="0.25">
      <c r="A44" s="62"/>
      <c r="B44" s="36" t="s">
        <v>125</v>
      </c>
      <c r="C44" s="36" t="s">
        <v>98</v>
      </c>
      <c r="D44" s="56">
        <v>1.1160000000000001</v>
      </c>
      <c r="E44" s="35" t="s">
        <v>18</v>
      </c>
      <c r="F44" s="36" t="s">
        <v>99</v>
      </c>
      <c r="G44" s="35" t="s">
        <v>62</v>
      </c>
      <c r="H44" s="36" t="s">
        <v>126</v>
      </c>
      <c r="I44" s="57">
        <v>44253</v>
      </c>
      <c r="J44" s="57">
        <v>45355</v>
      </c>
      <c r="K44" s="23" t="s">
        <v>17</v>
      </c>
      <c r="L44" s="23" t="s">
        <v>22</v>
      </c>
      <c r="M44" s="23" t="s">
        <v>23</v>
      </c>
      <c r="O44" s="63">
        <v>1.1160000000000001</v>
      </c>
      <c r="P44" s="63">
        <v>1.1160000000000001</v>
      </c>
      <c r="R44" s="63">
        <v>1.1160000000000001</v>
      </c>
      <c r="S44" s="63">
        <v>1.1160000000000001</v>
      </c>
    </row>
    <row r="45" spans="1:19" s="36" customFormat="1" collapsed="1" x14ac:dyDescent="0.25">
      <c r="A45" s="62"/>
      <c r="B45" s="36" t="s">
        <v>131</v>
      </c>
      <c r="C45" s="36" t="s">
        <v>127</v>
      </c>
      <c r="D45" s="56">
        <v>5.5716539999999997</v>
      </c>
      <c r="E45" s="35" t="s">
        <v>128</v>
      </c>
      <c r="F45" s="36" t="s">
        <v>129</v>
      </c>
      <c r="G45" s="35" t="s">
        <v>100</v>
      </c>
      <c r="H45" s="36" t="s">
        <v>132</v>
      </c>
      <c r="I45" s="57">
        <v>44384</v>
      </c>
      <c r="J45" s="57">
        <v>45121</v>
      </c>
      <c r="K45" s="36" t="s">
        <v>31</v>
      </c>
      <c r="L45" s="23" t="s">
        <v>22</v>
      </c>
      <c r="M45" s="23" t="s">
        <v>130</v>
      </c>
      <c r="O45" s="63">
        <v>5.5716539999999997</v>
      </c>
      <c r="P45" s="63">
        <v>5.5716539999999997</v>
      </c>
      <c r="R45" s="63">
        <v>0.76760405042364122</v>
      </c>
      <c r="S45" s="63">
        <v>0.76760405042364122</v>
      </c>
    </row>
    <row r="46" spans="1:19" s="36" customFormat="1" x14ac:dyDescent="0.25">
      <c r="A46" s="62"/>
      <c r="B46" s="36" t="s">
        <v>133</v>
      </c>
      <c r="C46" s="36" t="s">
        <v>127</v>
      </c>
      <c r="D46" s="56">
        <v>11.327959999999999</v>
      </c>
      <c r="E46" s="35" t="s">
        <v>128</v>
      </c>
      <c r="F46" s="36" t="s">
        <v>129</v>
      </c>
      <c r="G46" s="35" t="s">
        <v>100</v>
      </c>
      <c r="H46" s="36" t="s">
        <v>134</v>
      </c>
      <c r="I46" s="57">
        <v>44413</v>
      </c>
      <c r="J46" s="57">
        <v>45152</v>
      </c>
      <c r="K46" s="36" t="s">
        <v>31</v>
      </c>
      <c r="L46" s="23" t="s">
        <v>22</v>
      </c>
      <c r="M46" s="23" t="s">
        <v>130</v>
      </c>
      <c r="O46" s="63">
        <v>11.327959999999999</v>
      </c>
      <c r="P46" s="63">
        <v>11.327959999999999</v>
      </c>
      <c r="R46" s="63">
        <v>1.5606475167045533</v>
      </c>
      <c r="S46" s="63">
        <v>1.5606475167045533</v>
      </c>
    </row>
    <row r="47" spans="1:19" s="36" customFormat="1" collapsed="1" x14ac:dyDescent="0.25">
      <c r="A47" s="62"/>
      <c r="B47" s="36" t="s">
        <v>135</v>
      </c>
      <c r="C47" s="36" t="s">
        <v>127</v>
      </c>
      <c r="D47" s="56">
        <v>44.53761343</v>
      </c>
      <c r="E47" s="35" t="s">
        <v>128</v>
      </c>
      <c r="F47" s="36" t="s">
        <v>129</v>
      </c>
      <c r="G47" s="35" t="s">
        <v>100</v>
      </c>
      <c r="H47" s="36" t="s">
        <v>136</v>
      </c>
      <c r="I47" s="57">
        <v>44431</v>
      </c>
      <c r="J47" s="57">
        <v>45168</v>
      </c>
      <c r="K47" s="36" t="s">
        <v>31</v>
      </c>
      <c r="L47" s="23" t="s">
        <v>22</v>
      </c>
      <c r="M47" s="23" t="s">
        <v>130</v>
      </c>
      <c r="O47" s="63">
        <v>44.53761343</v>
      </c>
      <c r="P47" s="63">
        <v>44.53761343</v>
      </c>
      <c r="R47" s="63">
        <v>6.1359252503960873</v>
      </c>
      <c r="S47" s="63">
        <v>6.1359252503960873</v>
      </c>
    </row>
    <row r="48" spans="1:19" s="36" customFormat="1" collapsed="1" x14ac:dyDescent="0.25">
      <c r="A48" s="62"/>
      <c r="B48" s="36" t="s">
        <v>137</v>
      </c>
      <c r="C48" s="36" t="s">
        <v>127</v>
      </c>
      <c r="D48" s="56">
        <v>18.011773720000001</v>
      </c>
      <c r="E48" s="35" t="s">
        <v>128</v>
      </c>
      <c r="F48" s="36" t="s">
        <v>129</v>
      </c>
      <c r="G48" s="35" t="s">
        <v>100</v>
      </c>
      <c r="H48" s="36" t="s">
        <v>138</v>
      </c>
      <c r="I48" s="57">
        <v>44448</v>
      </c>
      <c r="J48" s="57">
        <v>45187</v>
      </c>
      <c r="K48" s="36" t="s">
        <v>31</v>
      </c>
      <c r="L48" s="23" t="s">
        <v>22</v>
      </c>
      <c r="M48" s="23" t="s">
        <v>130</v>
      </c>
      <c r="O48" s="63">
        <v>18.011773720000001</v>
      </c>
      <c r="P48" s="63">
        <v>18.011773720000001</v>
      </c>
      <c r="Q48" s="63"/>
      <c r="R48" s="63">
        <v>2.4814732685816629</v>
      </c>
      <c r="S48" s="63">
        <v>2.4814732685816629</v>
      </c>
    </row>
    <row r="49" spans="1:19" s="36" customFormat="1" collapsed="1" x14ac:dyDescent="0.25">
      <c r="A49" s="62"/>
      <c r="B49" s="36" t="s">
        <v>139</v>
      </c>
      <c r="C49" s="36" t="s">
        <v>127</v>
      </c>
      <c r="D49" s="56">
        <v>24.536095469999999</v>
      </c>
      <c r="E49" s="35" t="s">
        <v>128</v>
      </c>
      <c r="F49" s="36" t="s">
        <v>129</v>
      </c>
      <c r="G49" s="35" t="s">
        <v>100</v>
      </c>
      <c r="H49" s="36" t="s">
        <v>140</v>
      </c>
      <c r="I49" s="57">
        <v>44456</v>
      </c>
      <c r="J49" s="57">
        <v>45194</v>
      </c>
      <c r="K49" s="36" t="s">
        <v>31</v>
      </c>
      <c r="L49" s="23" t="s">
        <v>22</v>
      </c>
      <c r="M49" s="23" t="s">
        <v>130</v>
      </c>
      <c r="O49" s="63">
        <v>24.536095469999999</v>
      </c>
      <c r="P49" s="63">
        <v>24.536095469999999</v>
      </c>
      <c r="R49" s="63">
        <v>3.3803258896466213</v>
      </c>
      <c r="S49" s="63">
        <v>3.3803258896466213</v>
      </c>
    </row>
    <row r="50" spans="1:19" s="36" customFormat="1" collapsed="1" x14ac:dyDescent="0.25">
      <c r="A50" s="62"/>
      <c r="B50" s="36" t="s">
        <v>141</v>
      </c>
      <c r="C50" s="36" t="s">
        <v>127</v>
      </c>
      <c r="D50" s="56">
        <v>13.007398589999999</v>
      </c>
      <c r="E50" s="35" t="s">
        <v>128</v>
      </c>
      <c r="F50" s="36" t="s">
        <v>129</v>
      </c>
      <c r="G50" s="35" t="s">
        <v>100</v>
      </c>
      <c r="H50" s="36" t="s">
        <v>142</v>
      </c>
      <c r="I50" s="57">
        <v>44467</v>
      </c>
      <c r="J50" s="57">
        <v>45215</v>
      </c>
      <c r="K50" s="36" t="s">
        <v>31</v>
      </c>
      <c r="L50" s="23" t="s">
        <v>22</v>
      </c>
      <c r="M50" s="23" t="s">
        <v>130</v>
      </c>
      <c r="O50" s="63">
        <v>13.007398589999999</v>
      </c>
      <c r="P50" s="63">
        <v>13.007398589999999</v>
      </c>
      <c r="R50" s="63">
        <v>1.7920229510229386</v>
      </c>
      <c r="S50" s="63">
        <v>1.7920229510229386</v>
      </c>
    </row>
    <row r="51" spans="1:19" s="36" customFormat="1" collapsed="1" x14ac:dyDescent="0.25">
      <c r="A51" s="62"/>
      <c r="B51" s="36" t="s">
        <v>143</v>
      </c>
      <c r="C51" s="36" t="s">
        <v>127</v>
      </c>
      <c r="D51" s="56">
        <v>21.749335739999999</v>
      </c>
      <c r="E51" s="35" t="s">
        <v>128</v>
      </c>
      <c r="F51" s="36" t="s">
        <v>129</v>
      </c>
      <c r="G51" s="35" t="s">
        <v>100</v>
      </c>
      <c r="H51" s="36" t="s">
        <v>144</v>
      </c>
      <c r="I51" s="57">
        <v>44484</v>
      </c>
      <c r="J51" s="57">
        <v>45222</v>
      </c>
      <c r="K51" s="36" t="s">
        <v>31</v>
      </c>
      <c r="L51" s="23" t="s">
        <v>22</v>
      </c>
      <c r="M51" s="23" t="s">
        <v>130</v>
      </c>
      <c r="O51" s="63">
        <v>21.749335739999999</v>
      </c>
      <c r="P51" s="63">
        <v>21.749335739999999</v>
      </c>
      <c r="R51" s="63">
        <v>2.9963953626782391</v>
      </c>
      <c r="S51" s="63">
        <v>2.9963953626782391</v>
      </c>
    </row>
    <row r="52" spans="1:19" s="36" customFormat="1" collapsed="1" x14ac:dyDescent="0.25">
      <c r="A52" s="62"/>
      <c r="B52" s="36" t="s">
        <v>145</v>
      </c>
      <c r="C52" s="36" t="s">
        <v>127</v>
      </c>
      <c r="D52" s="56">
        <v>8.9042909300000002</v>
      </c>
      <c r="E52" s="35" t="s">
        <v>128</v>
      </c>
      <c r="F52" s="36" t="s">
        <v>129</v>
      </c>
      <c r="G52" s="35" t="s">
        <v>100</v>
      </c>
      <c r="H52" s="36" t="s">
        <v>146</v>
      </c>
      <c r="I52" s="57">
        <v>44484</v>
      </c>
      <c r="J52" s="57">
        <v>45222</v>
      </c>
      <c r="K52" s="36" t="s">
        <v>31</v>
      </c>
      <c r="L52" s="23" t="s">
        <v>22</v>
      </c>
      <c r="M52" s="23" t="s">
        <v>130</v>
      </c>
      <c r="O52" s="63">
        <v>8.9042909300000002</v>
      </c>
      <c r="P52" s="63">
        <v>8.9042909300000002</v>
      </c>
      <c r="R52" s="63">
        <v>1.2267398126334643</v>
      </c>
      <c r="S52" s="63">
        <v>1.2267398126334643</v>
      </c>
    </row>
    <row r="53" spans="1:19" s="36" customFormat="1" collapsed="1" x14ac:dyDescent="0.25">
      <c r="A53" s="62"/>
      <c r="B53" s="36" t="s">
        <v>147</v>
      </c>
      <c r="C53" s="36" t="s">
        <v>127</v>
      </c>
      <c r="D53" s="56">
        <v>17.155014999999999</v>
      </c>
      <c r="E53" s="35" t="s">
        <v>128</v>
      </c>
      <c r="F53" s="36" t="s">
        <v>129</v>
      </c>
      <c r="G53" s="35" t="s">
        <v>100</v>
      </c>
      <c r="H53" s="36" t="s">
        <v>148</v>
      </c>
      <c r="I53" s="57">
        <v>44496</v>
      </c>
      <c r="J53" s="57">
        <v>45233</v>
      </c>
      <c r="K53" s="36" t="s">
        <v>31</v>
      </c>
      <c r="L53" s="23" t="s">
        <v>22</v>
      </c>
      <c r="M53" s="23" t="s">
        <v>130</v>
      </c>
      <c r="O53" s="63">
        <v>17.155014999999999</v>
      </c>
      <c r="P53" s="63">
        <v>17.155014999999999</v>
      </c>
      <c r="R53" s="63">
        <v>2.3634380381621547</v>
      </c>
      <c r="S53" s="63">
        <v>2.3634380381621547</v>
      </c>
    </row>
    <row r="54" spans="1:19" s="36" customFormat="1" collapsed="1" x14ac:dyDescent="0.25">
      <c r="A54" s="62"/>
      <c r="B54" s="36" t="s">
        <v>149</v>
      </c>
      <c r="C54" s="36" t="s">
        <v>127</v>
      </c>
      <c r="D54" s="56">
        <v>8.5480250299999998</v>
      </c>
      <c r="E54" s="35" t="s">
        <v>128</v>
      </c>
      <c r="F54" s="36" t="s">
        <v>129</v>
      </c>
      <c r="G54" s="35" t="s">
        <v>100</v>
      </c>
      <c r="H54" s="36" t="s">
        <v>150</v>
      </c>
      <c r="I54" s="57">
        <v>44496</v>
      </c>
      <c r="J54" s="57">
        <v>45233</v>
      </c>
      <c r="K54" s="36" t="s">
        <v>31</v>
      </c>
      <c r="L54" s="23" t="s">
        <v>22</v>
      </c>
      <c r="M54" s="23" t="s">
        <v>130</v>
      </c>
      <c r="O54" s="63">
        <v>8.5480250299999998</v>
      </c>
      <c r="P54" s="63">
        <v>8.5480250299999998</v>
      </c>
      <c r="R54" s="63">
        <v>1.177657233588207</v>
      </c>
      <c r="S54" s="63">
        <v>1.177657233588207</v>
      </c>
    </row>
    <row r="55" spans="1:19" s="36" customFormat="1" collapsed="1" x14ac:dyDescent="0.25">
      <c r="A55" s="62"/>
      <c r="B55" s="36" t="s">
        <v>151</v>
      </c>
      <c r="C55" s="36" t="s">
        <v>127</v>
      </c>
      <c r="D55" s="56">
        <v>5.5785799999999997</v>
      </c>
      <c r="E55" s="35" t="s">
        <v>128</v>
      </c>
      <c r="F55" s="36" t="s">
        <v>129</v>
      </c>
      <c r="G55" s="35" t="s">
        <v>100</v>
      </c>
      <c r="H55" s="36" t="s">
        <v>152</v>
      </c>
      <c r="I55" s="57">
        <v>44505</v>
      </c>
      <c r="J55" s="57">
        <v>45243</v>
      </c>
      <c r="K55" s="36" t="s">
        <v>31</v>
      </c>
      <c r="L55" s="23" t="s">
        <v>22</v>
      </c>
      <c r="M55" s="23" t="s">
        <v>130</v>
      </c>
      <c r="O55" s="63">
        <v>5.5785799999999997</v>
      </c>
      <c r="P55" s="63">
        <v>5.5785799999999997</v>
      </c>
      <c r="R55" s="63">
        <v>0.76855824206103185</v>
      </c>
      <c r="S55" s="63">
        <v>0.76855824206103185</v>
      </c>
    </row>
    <row r="56" spans="1:19" s="36" customFormat="1" collapsed="1" x14ac:dyDescent="0.25">
      <c r="A56" s="62"/>
      <c r="B56" s="36" t="s">
        <v>153</v>
      </c>
      <c r="C56" s="36" t="s">
        <v>127</v>
      </c>
      <c r="D56" s="56">
        <v>24.204000000000001</v>
      </c>
      <c r="E56" s="35" t="s">
        <v>128</v>
      </c>
      <c r="F56" s="36" t="s">
        <v>129</v>
      </c>
      <c r="G56" s="35" t="s">
        <v>100</v>
      </c>
      <c r="H56" s="36" t="s">
        <v>154</v>
      </c>
      <c r="I56" s="57">
        <v>44512</v>
      </c>
      <c r="J56" s="57">
        <v>45250</v>
      </c>
      <c r="K56" s="36" t="s">
        <v>31</v>
      </c>
      <c r="L56" s="23" t="s">
        <v>22</v>
      </c>
      <c r="M56" s="23" t="s">
        <v>130</v>
      </c>
      <c r="O56" s="63">
        <v>24.204000000000001</v>
      </c>
      <c r="P56" s="63">
        <v>24.204000000000001</v>
      </c>
      <c r="Q56" s="63"/>
      <c r="R56" s="63">
        <v>3.3345732589377972</v>
      </c>
      <c r="S56" s="63">
        <v>3.3345732589377972</v>
      </c>
    </row>
    <row r="57" spans="1:19" s="36" customFormat="1" collapsed="1" x14ac:dyDescent="0.25">
      <c r="A57" s="62"/>
      <c r="B57" s="36" t="s">
        <v>155</v>
      </c>
      <c r="C57" s="36" t="s">
        <v>127</v>
      </c>
      <c r="D57" s="56">
        <v>7.6798660999999999</v>
      </c>
      <c r="E57" s="35" t="s">
        <v>128</v>
      </c>
      <c r="F57" s="36" t="s">
        <v>129</v>
      </c>
      <c r="G57" s="35" t="s">
        <v>100</v>
      </c>
      <c r="H57" s="36" t="s">
        <v>156</v>
      </c>
      <c r="I57" s="57">
        <v>44516</v>
      </c>
      <c r="J57" s="57">
        <v>45254</v>
      </c>
      <c r="K57" s="36" t="s">
        <v>31</v>
      </c>
      <c r="L57" s="23" t="s">
        <v>22</v>
      </c>
      <c r="M57" s="23" t="s">
        <v>130</v>
      </c>
      <c r="O57" s="63">
        <v>7.6798660999999999</v>
      </c>
      <c r="P57" s="63">
        <v>7.6798660999999999</v>
      </c>
      <c r="R57" s="63">
        <v>1.0580514018047806</v>
      </c>
      <c r="S57" s="63">
        <v>1.0580514018047806</v>
      </c>
    </row>
    <row r="58" spans="1:19" s="36" customFormat="1" collapsed="1" x14ac:dyDescent="0.25">
      <c r="A58" s="62"/>
      <c r="B58" s="36" t="s">
        <v>157</v>
      </c>
      <c r="C58" s="36" t="s">
        <v>127</v>
      </c>
      <c r="D58" s="56">
        <v>8.1296999999999997</v>
      </c>
      <c r="E58" s="35" t="s">
        <v>128</v>
      </c>
      <c r="F58" s="36" t="s">
        <v>129</v>
      </c>
      <c r="G58" s="35" t="s">
        <v>100</v>
      </c>
      <c r="H58" s="36" t="s">
        <v>158</v>
      </c>
      <c r="I58" s="57">
        <v>44526</v>
      </c>
      <c r="J58" s="57">
        <v>45264</v>
      </c>
      <c r="K58" s="36" t="s">
        <v>31</v>
      </c>
      <c r="L58" s="23" t="s">
        <v>22</v>
      </c>
      <c r="M58" s="23" t="s">
        <v>130</v>
      </c>
      <c r="O58" s="63">
        <v>8.1296999999999997</v>
      </c>
      <c r="P58" s="63">
        <v>8.1296999999999997</v>
      </c>
      <c r="R58" s="63">
        <v>1.1200247985120892</v>
      </c>
      <c r="S58" s="63">
        <v>1.1200247985120892</v>
      </c>
    </row>
    <row r="59" spans="1:19" s="36" customFormat="1" collapsed="1" x14ac:dyDescent="0.25">
      <c r="A59" s="62"/>
      <c r="B59" s="36" t="s">
        <v>159</v>
      </c>
      <c r="C59" s="36" t="s">
        <v>127</v>
      </c>
      <c r="D59" s="56">
        <v>13.156783000000001</v>
      </c>
      <c r="E59" s="35" t="s">
        <v>128</v>
      </c>
      <c r="F59" s="36" t="s">
        <v>129</v>
      </c>
      <c r="G59" s="35" t="s">
        <v>100</v>
      </c>
      <c r="H59" s="36" t="s">
        <v>160</v>
      </c>
      <c r="I59" s="57">
        <v>44540</v>
      </c>
      <c r="J59" s="57">
        <v>45278</v>
      </c>
      <c r="K59" s="36" t="s">
        <v>31</v>
      </c>
      <c r="L59" s="23" t="s">
        <v>22</v>
      </c>
      <c r="M59" s="23" t="s">
        <v>130</v>
      </c>
      <c r="O59" s="63">
        <v>13.156783000000001</v>
      </c>
      <c r="P59" s="63">
        <v>13.156783000000001</v>
      </c>
      <c r="R59" s="63">
        <v>1.8126035682303507</v>
      </c>
      <c r="S59" s="63">
        <v>1.8126035682303507</v>
      </c>
    </row>
    <row r="60" spans="1:19" s="36" customFormat="1" x14ac:dyDescent="0.25">
      <c r="A60" s="62"/>
      <c r="B60" s="36" t="s">
        <v>161</v>
      </c>
      <c r="C60" s="36" t="s">
        <v>127</v>
      </c>
      <c r="D60" s="56">
        <v>1.47133</v>
      </c>
      <c r="E60" s="35" t="s">
        <v>128</v>
      </c>
      <c r="F60" s="36" t="s">
        <v>129</v>
      </c>
      <c r="G60" s="35" t="s">
        <v>100</v>
      </c>
      <c r="H60" s="36" t="s">
        <v>162</v>
      </c>
      <c r="I60" s="57">
        <v>44553</v>
      </c>
      <c r="J60" s="57">
        <v>45295</v>
      </c>
      <c r="K60" s="36" t="s">
        <v>31</v>
      </c>
      <c r="L60" s="23" t="s">
        <v>22</v>
      </c>
      <c r="M60" s="36" t="s">
        <v>130</v>
      </c>
      <c r="O60" s="63">
        <v>1.47133</v>
      </c>
      <c r="P60" s="63">
        <v>1.47133</v>
      </c>
      <c r="R60" s="63">
        <v>0.20270441551284701</v>
      </c>
      <c r="S60" s="63">
        <v>0.20270441551284701</v>
      </c>
    </row>
    <row r="61" spans="1:19" s="36" customFormat="1" x14ac:dyDescent="0.25">
      <c r="A61" s="62"/>
      <c r="B61" s="36" t="s">
        <v>163</v>
      </c>
      <c r="C61" s="36" t="s">
        <v>127</v>
      </c>
      <c r="D61" s="56">
        <v>1.5</v>
      </c>
      <c r="E61" s="35" t="s">
        <v>128</v>
      </c>
      <c r="F61" s="36" t="s">
        <v>129</v>
      </c>
      <c r="G61" s="35" t="s">
        <v>100</v>
      </c>
      <c r="H61" s="37" t="s">
        <v>164</v>
      </c>
      <c r="I61" s="57">
        <v>44553</v>
      </c>
      <c r="J61" s="57">
        <v>45294</v>
      </c>
      <c r="K61" s="36" t="s">
        <v>31</v>
      </c>
      <c r="L61" s="23" t="s">
        <v>22</v>
      </c>
      <c r="M61" s="36" t="s">
        <v>130</v>
      </c>
      <c r="O61" s="63">
        <v>1.5</v>
      </c>
      <c r="P61" s="63">
        <v>1.5</v>
      </c>
      <c r="R61" s="63">
        <v>0.20665426741062204</v>
      </c>
      <c r="S61" s="63">
        <v>0.20665426741062204</v>
      </c>
    </row>
    <row r="62" spans="1:19" s="36" customFormat="1" x14ac:dyDescent="0.25">
      <c r="A62" s="62"/>
      <c r="B62" s="36" t="s">
        <v>165</v>
      </c>
      <c r="C62" s="36" t="s">
        <v>127</v>
      </c>
      <c r="D62" s="56">
        <f>'[3] issued 2022'!$F3/1000000</f>
        <v>6.3</v>
      </c>
      <c r="E62" s="35" t="s">
        <v>128</v>
      </c>
      <c r="F62" s="36" t="s">
        <v>129</v>
      </c>
      <c r="G62" s="35" t="s">
        <v>100</v>
      </c>
      <c r="H62" s="37" t="s">
        <v>166</v>
      </c>
      <c r="I62" s="57">
        <v>44572</v>
      </c>
      <c r="J62" s="57">
        <v>45307</v>
      </c>
      <c r="K62" s="36" t="s">
        <v>31</v>
      </c>
      <c r="L62" s="23" t="s">
        <v>22</v>
      </c>
      <c r="M62" s="36" t="s">
        <v>130</v>
      </c>
      <c r="O62" s="63">
        <v>6.3</v>
      </c>
      <c r="P62" s="63">
        <v>6.3</v>
      </c>
      <c r="R62" s="63">
        <v>0.86794792312461255</v>
      </c>
      <c r="S62" s="63">
        <v>0.86794792312461255</v>
      </c>
    </row>
    <row r="63" spans="1:19" s="36" customFormat="1" x14ac:dyDescent="0.25">
      <c r="A63" s="62"/>
      <c r="B63" s="36" t="s">
        <v>167</v>
      </c>
      <c r="C63" s="36" t="s">
        <v>127</v>
      </c>
      <c r="D63" s="56">
        <f>'[3] issued 2022'!$F4/1000000</f>
        <v>4.5</v>
      </c>
      <c r="E63" s="35" t="s">
        <v>128</v>
      </c>
      <c r="F63" s="36" t="s">
        <v>129</v>
      </c>
      <c r="G63" s="35" t="s">
        <v>100</v>
      </c>
      <c r="H63" s="37" t="s">
        <v>168</v>
      </c>
      <c r="I63" s="57">
        <v>44572</v>
      </c>
      <c r="J63" s="57">
        <v>45307</v>
      </c>
      <c r="K63" s="36" t="s">
        <v>31</v>
      </c>
      <c r="L63" s="23" t="s">
        <v>22</v>
      </c>
      <c r="M63" s="36" t="s">
        <v>130</v>
      </c>
      <c r="O63" s="63">
        <v>4.5</v>
      </c>
      <c r="P63" s="63">
        <v>4.5</v>
      </c>
      <c r="R63" s="63">
        <v>0.61996280223186606</v>
      </c>
      <c r="S63" s="63">
        <v>0.61996280223186606</v>
      </c>
    </row>
    <row r="64" spans="1:19" s="36" customFormat="1" x14ac:dyDescent="0.25">
      <c r="A64" s="62"/>
      <c r="B64" s="36" t="s">
        <v>169</v>
      </c>
      <c r="C64" s="36" t="s">
        <v>127</v>
      </c>
      <c r="D64" s="56">
        <f>'[3] issued 2022'!$F5/1000000</f>
        <v>3.87</v>
      </c>
      <c r="E64" s="35" t="s">
        <v>128</v>
      </c>
      <c r="F64" s="36" t="s">
        <v>129</v>
      </c>
      <c r="G64" s="35" t="s">
        <v>100</v>
      </c>
      <c r="H64" s="37" t="s">
        <v>170</v>
      </c>
      <c r="I64" s="57">
        <v>44581</v>
      </c>
      <c r="J64" s="57">
        <v>45316</v>
      </c>
      <c r="K64" s="36" t="s">
        <v>31</v>
      </c>
      <c r="L64" s="23" t="s">
        <v>22</v>
      </c>
      <c r="M64" s="36" t="s">
        <v>130</v>
      </c>
      <c r="O64" s="63">
        <v>3.87</v>
      </c>
      <c r="P64" s="63">
        <v>3.87</v>
      </c>
      <c r="R64" s="63">
        <v>0.53316800991940483</v>
      </c>
      <c r="S64" s="63">
        <v>0.53316800991940483</v>
      </c>
    </row>
    <row r="65" spans="1:19" s="36" customFormat="1" x14ac:dyDescent="0.25">
      <c r="A65" s="62"/>
      <c r="B65" s="36" t="s">
        <v>171</v>
      </c>
      <c r="C65" s="36" t="s">
        <v>127</v>
      </c>
      <c r="D65" s="56">
        <f>'[3] issued 2022'!$F6/1000000</f>
        <v>4.0999999999999996</v>
      </c>
      <c r="E65" s="35" t="s">
        <v>128</v>
      </c>
      <c r="F65" s="36" t="s">
        <v>129</v>
      </c>
      <c r="G65" s="35" t="s">
        <v>100</v>
      </c>
      <c r="H65" s="37" t="s">
        <v>172</v>
      </c>
      <c r="I65" s="57">
        <v>44589</v>
      </c>
      <c r="J65" s="57">
        <v>45324</v>
      </c>
      <c r="K65" s="36" t="s">
        <v>31</v>
      </c>
      <c r="L65" s="23" t="s">
        <v>22</v>
      </c>
      <c r="M65" s="36" t="s">
        <v>130</v>
      </c>
      <c r="O65" s="63">
        <v>4.0999999999999996</v>
      </c>
      <c r="P65" s="63">
        <v>4.0999999999999996</v>
      </c>
      <c r="R65" s="63">
        <v>0.56485499758903357</v>
      </c>
      <c r="S65" s="63">
        <v>0.56485499758903357</v>
      </c>
    </row>
    <row r="66" spans="1:19" s="36" customFormat="1" x14ac:dyDescent="0.25">
      <c r="A66" s="62"/>
      <c r="B66" s="36" t="s">
        <v>173</v>
      </c>
      <c r="C66" s="36" t="s">
        <v>127</v>
      </c>
      <c r="D66" s="56">
        <f>'[3] issued 2022'!$F7/1000000</f>
        <v>4.3</v>
      </c>
      <c r="E66" s="35" t="s">
        <v>128</v>
      </c>
      <c r="F66" s="36" t="s">
        <v>129</v>
      </c>
      <c r="G66" s="35" t="s">
        <v>100</v>
      </c>
      <c r="H66" s="37" t="s">
        <v>174</v>
      </c>
      <c r="I66" s="57">
        <v>44607</v>
      </c>
      <c r="J66" s="57">
        <v>45345</v>
      </c>
      <c r="K66" s="36" t="s">
        <v>31</v>
      </c>
      <c r="L66" s="23" t="s">
        <v>22</v>
      </c>
      <c r="M66" s="36" t="s">
        <v>130</v>
      </c>
      <c r="O66" s="63">
        <v>4.3</v>
      </c>
      <c r="P66" s="63">
        <v>4.3</v>
      </c>
      <c r="R66" s="63">
        <v>0.59240889991044976</v>
      </c>
      <c r="S66" s="63">
        <v>0.59240889991044976</v>
      </c>
    </row>
    <row r="67" spans="1:19" s="36" customFormat="1" x14ac:dyDescent="0.25">
      <c r="A67" s="62"/>
      <c r="B67" s="36" t="s">
        <v>175</v>
      </c>
      <c r="C67" s="36" t="s">
        <v>127</v>
      </c>
      <c r="D67" s="56">
        <f>'[3] issued 2022'!$F8/1000000</f>
        <v>1.3</v>
      </c>
      <c r="E67" s="35" t="s">
        <v>128</v>
      </c>
      <c r="F67" s="36" t="s">
        <v>129</v>
      </c>
      <c r="G67" s="35" t="s">
        <v>100</v>
      </c>
      <c r="H67" s="37" t="s">
        <v>176</v>
      </c>
      <c r="I67" s="57">
        <v>44607</v>
      </c>
      <c r="J67" s="57">
        <v>45345</v>
      </c>
      <c r="K67" s="36" t="s">
        <v>31</v>
      </c>
      <c r="L67" s="23" t="s">
        <v>22</v>
      </c>
      <c r="M67" s="36" t="s">
        <v>130</v>
      </c>
      <c r="O67" s="63">
        <v>1.3</v>
      </c>
      <c r="P67" s="63">
        <v>1.3</v>
      </c>
      <c r="R67" s="63">
        <v>0.17910036508920577</v>
      </c>
      <c r="S67" s="63">
        <v>0.17910036508920577</v>
      </c>
    </row>
    <row r="68" spans="1:19" s="36" customFormat="1" x14ac:dyDescent="0.25">
      <c r="A68" s="62"/>
      <c r="B68" s="36" t="s">
        <v>177</v>
      </c>
      <c r="C68" s="36" t="s">
        <v>127</v>
      </c>
      <c r="D68" s="56">
        <f>'[3] issued 2022'!$F9/1000000</f>
        <v>6.55</v>
      </c>
      <c r="E68" s="35" t="s">
        <v>128</v>
      </c>
      <c r="F68" s="36" t="s">
        <v>129</v>
      </c>
      <c r="G68" s="35" t="s">
        <v>100</v>
      </c>
      <c r="H68" s="37" t="s">
        <v>178</v>
      </c>
      <c r="I68" s="57">
        <v>44620</v>
      </c>
      <c r="J68" s="57">
        <v>45355</v>
      </c>
      <c r="K68" s="36" t="s">
        <v>31</v>
      </c>
      <c r="L68" s="23" t="s">
        <v>22</v>
      </c>
      <c r="M68" s="36" t="s">
        <v>130</v>
      </c>
      <c r="O68" s="63">
        <v>6.55</v>
      </c>
      <c r="P68" s="63">
        <v>6.55</v>
      </c>
      <c r="R68" s="63">
        <v>0.90239030102638285</v>
      </c>
      <c r="S68" s="63">
        <v>0.90239030102638285</v>
      </c>
    </row>
    <row r="69" spans="1:19" s="36" customFormat="1" ht="15.75" thickBot="1" x14ac:dyDescent="0.3">
      <c r="A69" s="62"/>
      <c r="B69" s="36" t="s">
        <v>179</v>
      </c>
      <c r="C69" s="36" t="s">
        <v>127</v>
      </c>
      <c r="D69" s="56">
        <f>'[3] issued 2022'!$F10/1000000</f>
        <v>1.6</v>
      </c>
      <c r="E69" s="35" t="s">
        <v>128</v>
      </c>
      <c r="F69" s="36" t="s">
        <v>129</v>
      </c>
      <c r="G69" s="35" t="s">
        <v>100</v>
      </c>
      <c r="H69" s="37" t="s">
        <v>180</v>
      </c>
      <c r="I69" s="57">
        <v>44620</v>
      </c>
      <c r="J69" s="57">
        <v>45355</v>
      </c>
      <c r="K69" s="36" t="s">
        <v>31</v>
      </c>
      <c r="L69" s="23" t="s">
        <v>22</v>
      </c>
      <c r="M69" s="36" t="s">
        <v>130</v>
      </c>
      <c r="O69" s="63">
        <v>1.6</v>
      </c>
      <c r="P69" s="63">
        <v>1.6</v>
      </c>
      <c r="R69" s="63">
        <v>0.22043121857133019</v>
      </c>
      <c r="S69" s="63">
        <v>0.22043121857133019</v>
      </c>
    </row>
    <row r="70" spans="1:19" ht="16.5" thickTop="1" thickBot="1" x14ac:dyDescent="0.3">
      <c r="K70" s="38"/>
      <c r="L70" s="38"/>
      <c r="M70" s="38"/>
      <c r="P70" s="27" t="s">
        <v>39</v>
      </c>
      <c r="R70" s="39">
        <f>SUM(R11:R69)</f>
        <v>389.00648074384964</v>
      </c>
      <c r="S70" s="39">
        <f>SUM(S11:S69)</f>
        <v>389.00648074384964</v>
      </c>
    </row>
    <row r="71" spans="1:19" ht="15.75" thickTop="1" x14ac:dyDescent="0.25">
      <c r="B71" s="1" t="s">
        <v>181</v>
      </c>
      <c r="K71" s="38"/>
      <c r="L71" s="38"/>
      <c r="M71" s="38"/>
    </row>
    <row r="72" spans="1:19" ht="30" x14ac:dyDescent="0.25">
      <c r="B72" s="4" t="s">
        <v>1</v>
      </c>
      <c r="C72" s="5" t="s">
        <v>2</v>
      </c>
      <c r="D72" s="6" t="s">
        <v>3</v>
      </c>
      <c r="E72" s="6" t="s">
        <v>4</v>
      </c>
      <c r="F72" s="5" t="s">
        <v>5</v>
      </c>
      <c r="G72" s="6" t="s">
        <v>6</v>
      </c>
      <c r="H72" s="5" t="s">
        <v>7</v>
      </c>
      <c r="I72" s="6" t="s">
        <v>8</v>
      </c>
      <c r="J72" s="6" t="s">
        <v>9</v>
      </c>
      <c r="K72" s="5" t="s">
        <v>10</v>
      </c>
      <c r="L72" s="5" t="s">
        <v>11</v>
      </c>
      <c r="M72" s="7" t="s">
        <v>339</v>
      </c>
      <c r="O72" s="6" t="s">
        <v>12</v>
      </c>
      <c r="P72" s="8" t="s">
        <v>13</v>
      </c>
      <c r="Q72" s="3"/>
      <c r="R72" s="6" t="s">
        <v>14</v>
      </c>
      <c r="S72" s="8" t="s">
        <v>15</v>
      </c>
    </row>
    <row r="73" spans="1:19" x14ac:dyDescent="0.25">
      <c r="B73" s="17" t="s">
        <v>184</v>
      </c>
      <c r="C73" s="17" t="s">
        <v>182</v>
      </c>
      <c r="D73" s="31">
        <v>1.2</v>
      </c>
      <c r="E73" s="2" t="s">
        <v>18</v>
      </c>
      <c r="F73" s="17" t="s">
        <v>185</v>
      </c>
      <c r="G73" s="20" t="s">
        <v>186</v>
      </c>
      <c r="H73" s="17" t="s">
        <v>187</v>
      </c>
      <c r="I73" s="21">
        <v>43735</v>
      </c>
      <c r="J73" s="21">
        <v>46293</v>
      </c>
      <c r="K73" s="23" t="s">
        <v>17</v>
      </c>
      <c r="L73" s="23" t="s">
        <v>22</v>
      </c>
      <c r="M73" s="23" t="s">
        <v>23</v>
      </c>
      <c r="O73" s="34">
        <v>1.2</v>
      </c>
      <c r="P73" s="34">
        <v>1.2</v>
      </c>
      <c r="Q73" s="34"/>
      <c r="R73" s="34">
        <v>1.2</v>
      </c>
      <c r="S73" s="34">
        <v>1.2</v>
      </c>
    </row>
    <row r="74" spans="1:19" x14ac:dyDescent="0.25">
      <c r="B74" s="17" t="s">
        <v>188</v>
      </c>
      <c r="C74" s="17" t="s">
        <v>182</v>
      </c>
      <c r="D74" s="31">
        <v>1.5720000000000001</v>
      </c>
      <c r="E74" s="2" t="s">
        <v>18</v>
      </c>
      <c r="F74" s="17" t="s">
        <v>185</v>
      </c>
      <c r="G74" s="2" t="s">
        <v>79</v>
      </c>
      <c r="H74" s="32" t="s">
        <v>189</v>
      </c>
      <c r="I74" s="21">
        <v>43768</v>
      </c>
      <c r="J74" s="21">
        <v>46325</v>
      </c>
      <c r="K74" t="s">
        <v>17</v>
      </c>
      <c r="L74" s="23" t="s">
        <v>22</v>
      </c>
      <c r="M74" s="23" t="s">
        <v>23</v>
      </c>
      <c r="O74" s="34">
        <v>1.5720000000000001</v>
      </c>
      <c r="P74" s="34">
        <v>1.5720000000000001</v>
      </c>
      <c r="Q74" s="34"/>
      <c r="R74" s="34">
        <v>1.5720000000000001</v>
      </c>
      <c r="S74" s="34">
        <v>1.5720000000000001</v>
      </c>
    </row>
    <row r="75" spans="1:19" x14ac:dyDescent="0.25">
      <c r="B75" s="17" t="s">
        <v>190</v>
      </c>
      <c r="C75" s="17" t="s">
        <v>182</v>
      </c>
      <c r="D75" s="31">
        <v>1.4930000000000001</v>
      </c>
      <c r="E75" s="2" t="s">
        <v>18</v>
      </c>
      <c r="F75" s="17" t="s">
        <v>185</v>
      </c>
      <c r="G75" s="2" t="s">
        <v>79</v>
      </c>
      <c r="H75" s="32" t="s">
        <v>191</v>
      </c>
      <c r="I75" s="21">
        <v>43796</v>
      </c>
      <c r="J75" s="21">
        <v>46353</v>
      </c>
      <c r="K75" t="s">
        <v>17</v>
      </c>
      <c r="L75" s="23" t="s">
        <v>22</v>
      </c>
      <c r="M75" s="23" t="s">
        <v>23</v>
      </c>
      <c r="O75" s="34">
        <v>1.4930000000000001</v>
      </c>
      <c r="P75" s="34">
        <v>1.4930000000000001</v>
      </c>
      <c r="Q75" s="34"/>
      <c r="R75" s="34">
        <v>1.4930000000000001</v>
      </c>
      <c r="S75" s="34">
        <v>1.4930000000000001</v>
      </c>
    </row>
    <row r="76" spans="1:19" x14ac:dyDescent="0.25">
      <c r="B76" s="17" t="s">
        <v>192</v>
      </c>
      <c r="C76" s="17" t="s">
        <v>182</v>
      </c>
      <c r="D76" s="31">
        <v>0.02</v>
      </c>
      <c r="E76" s="2" t="s">
        <v>18</v>
      </c>
      <c r="F76" s="17" t="s">
        <v>185</v>
      </c>
      <c r="G76" s="2" t="s">
        <v>79</v>
      </c>
      <c r="H76" s="32" t="s">
        <v>193</v>
      </c>
      <c r="I76" s="21">
        <v>43829</v>
      </c>
      <c r="J76" s="21">
        <v>46386</v>
      </c>
      <c r="K76" t="s">
        <v>17</v>
      </c>
      <c r="L76" s="23" t="s">
        <v>22</v>
      </c>
      <c r="M76" s="23" t="s">
        <v>23</v>
      </c>
      <c r="O76" s="34">
        <v>0.02</v>
      </c>
      <c r="P76" s="34">
        <v>0.02</v>
      </c>
      <c r="Q76" s="34"/>
      <c r="R76" s="34">
        <v>0.02</v>
      </c>
      <c r="S76" s="34">
        <v>0.02</v>
      </c>
    </row>
    <row r="77" spans="1:19" x14ac:dyDescent="0.25">
      <c r="B77" s="17" t="s">
        <v>194</v>
      </c>
      <c r="C77" s="17" t="s">
        <v>182</v>
      </c>
      <c r="D77" s="31">
        <v>1.478</v>
      </c>
      <c r="E77" s="2" t="s">
        <v>18</v>
      </c>
      <c r="F77" s="17" t="s">
        <v>185</v>
      </c>
      <c r="G77" s="2" t="s">
        <v>79</v>
      </c>
      <c r="H77" s="32" t="s">
        <v>195</v>
      </c>
      <c r="I77" s="21">
        <v>43860</v>
      </c>
      <c r="J77" s="21">
        <v>46419</v>
      </c>
      <c r="K77" t="s">
        <v>17</v>
      </c>
      <c r="L77" s="23" t="s">
        <v>22</v>
      </c>
      <c r="M77" s="23" t="s">
        <v>23</v>
      </c>
      <c r="O77" s="34">
        <v>1.478</v>
      </c>
      <c r="P77" s="34">
        <v>1.478</v>
      </c>
      <c r="Q77" s="34"/>
      <c r="R77" s="34">
        <v>1.478</v>
      </c>
      <c r="S77" s="34">
        <v>1.478</v>
      </c>
    </row>
    <row r="78" spans="1:19" ht="15.75" thickBot="1" x14ac:dyDescent="0.3">
      <c r="B78" s="17" t="s">
        <v>196</v>
      </c>
      <c r="C78" s="17" t="s">
        <v>182</v>
      </c>
      <c r="D78" s="31">
        <v>1.849</v>
      </c>
      <c r="E78" s="2" t="s">
        <v>18</v>
      </c>
      <c r="F78" s="17" t="s">
        <v>185</v>
      </c>
      <c r="G78" s="2" t="s">
        <v>79</v>
      </c>
      <c r="H78" s="32" t="s">
        <v>197</v>
      </c>
      <c r="I78" s="21">
        <v>43888</v>
      </c>
      <c r="J78" s="21">
        <v>46447</v>
      </c>
      <c r="K78" t="s">
        <v>17</v>
      </c>
      <c r="L78" s="23" t="s">
        <v>22</v>
      </c>
      <c r="M78" s="23" t="s">
        <v>23</v>
      </c>
      <c r="O78" s="34">
        <v>1.849</v>
      </c>
      <c r="P78" s="34">
        <v>1.849</v>
      </c>
      <c r="Q78" s="34"/>
      <c r="R78" s="34">
        <v>1.849</v>
      </c>
      <c r="S78" s="34">
        <v>1.849</v>
      </c>
    </row>
    <row r="79" spans="1:19" ht="16.5" thickTop="1" thickBot="1" x14ac:dyDescent="0.3">
      <c r="P79" s="27" t="s">
        <v>39</v>
      </c>
      <c r="R79" s="39">
        <f>SUM(R73:R78)</f>
        <v>7.6120000000000001</v>
      </c>
      <c r="S79" s="39">
        <f>SUM(S73:S78)</f>
        <v>7.6120000000000001</v>
      </c>
    </row>
    <row r="80" spans="1:19" ht="15.75" thickTop="1" x14ac:dyDescent="0.25"/>
    <row r="81" spans="16:19" x14ac:dyDescent="0.25">
      <c r="P81" s="27" t="s">
        <v>198</v>
      </c>
      <c r="R81" s="77">
        <f>SUM(R79,R70,R8)</f>
        <v>2965.6548550792495</v>
      </c>
      <c r="S81" s="77">
        <f>SUM(S79,S70,S8)</f>
        <v>2965.6548550792495</v>
      </c>
    </row>
    <row r="82" spans="16:19" x14ac:dyDescent="0.25">
      <c r="P82" s="27"/>
      <c r="Q82" s="27"/>
      <c r="R82" s="78"/>
      <c r="S82" s="78"/>
    </row>
    <row r="83" spans="16:19" hidden="1" outlineLevel="1" x14ac:dyDescent="0.25">
      <c r="R83" s="79">
        <f>SUMIFS(R$4:R$7,$F$4:$F$7,#REF!)</f>
        <v>0</v>
      </c>
      <c r="S83" s="79">
        <f>SUMIFS(S$4:S$7,$F$4:$F$7,#REF!)</f>
        <v>0</v>
      </c>
    </row>
    <row r="84" spans="16:19" hidden="1" outlineLevel="1" x14ac:dyDescent="0.25">
      <c r="R84" s="79">
        <f>SUMIFS(R$4:R$7,$F$4:$F$7,#REF!)</f>
        <v>0</v>
      </c>
      <c r="S84" s="79">
        <f>SUMIFS(S$4:S$7,$F$4:$F$7,#REF!)</f>
        <v>0</v>
      </c>
    </row>
    <row r="85" spans="16:19" hidden="1" outlineLevel="1" x14ac:dyDescent="0.25">
      <c r="R85" s="79">
        <f>SUMIFS(R$4:R$7,$F$4:$F$7,#REF!)</f>
        <v>0</v>
      </c>
      <c r="S85" s="79">
        <f>SUMIFS(S$4:S$7,$F$4:$F$7,#REF!)</f>
        <v>0</v>
      </c>
    </row>
    <row r="86" spans="16:19" collapsed="1" x14ac:dyDescent="0.25">
      <c r="P86" s="40" t="s">
        <v>0</v>
      </c>
      <c r="Q86" s="31"/>
      <c r="R86" s="80">
        <f>R8</f>
        <v>2569.0363743354001</v>
      </c>
      <c r="S86" s="80">
        <f>S8</f>
        <v>2569.0363743354001</v>
      </c>
    </row>
    <row r="87" spans="16:19" hidden="1" outlineLevel="1" x14ac:dyDescent="0.25">
      <c r="P87" s="40"/>
      <c r="Q87" s="31"/>
      <c r="R87" s="79">
        <f>SUMIFS(R$11:R$69,$F$11:$F$69,#REF!)</f>
        <v>0</v>
      </c>
      <c r="S87" s="79">
        <f>SUMIFS(S$11:S$69,$F$11:$F$69,#REF!)</f>
        <v>0</v>
      </c>
    </row>
    <row r="88" spans="16:19" hidden="1" outlineLevel="1" x14ac:dyDescent="0.25">
      <c r="P88" s="40"/>
      <c r="Q88" s="31"/>
      <c r="R88" s="79">
        <f>SUMIFS(R$11:R$69,$F$11:$F$69,#REF!)</f>
        <v>0</v>
      </c>
      <c r="S88" s="79">
        <f>SUMIFS(S$11:S$69,$F$11:$F$69,#REF!)</f>
        <v>0</v>
      </c>
    </row>
    <row r="89" spans="16:19" hidden="1" outlineLevel="1" x14ac:dyDescent="0.25">
      <c r="P89" s="40"/>
      <c r="Q89" s="31"/>
      <c r="R89" s="79">
        <f>SUMIFS(R$11:R$69,$F$11:$F$69,#REF!)</f>
        <v>0</v>
      </c>
      <c r="S89" s="79">
        <f>SUMIFS(S$11:S$69,$F$11:$F$69,#REF!)</f>
        <v>0</v>
      </c>
    </row>
    <row r="90" spans="16:19" hidden="1" outlineLevel="1" x14ac:dyDescent="0.25">
      <c r="P90" s="40"/>
      <c r="Q90" s="31"/>
      <c r="R90" s="79">
        <f>SUMIFS(R$11:R$69,$F$11:$F$69,#REF!)</f>
        <v>0</v>
      </c>
      <c r="S90" s="79">
        <f>SUMIFS(S$11:S$69,$F$11:$F$69,#REF!)</f>
        <v>0</v>
      </c>
    </row>
    <row r="91" spans="16:19" hidden="1" outlineLevel="1" x14ac:dyDescent="0.25">
      <c r="P91" s="40"/>
      <c r="Q91" s="31"/>
      <c r="R91" s="79">
        <f>SUMIFS(R$11:R$69,$F$11:$F$69,#REF!)</f>
        <v>0</v>
      </c>
      <c r="S91" s="79">
        <f>SUMIFS(S$11:S$69,$F$11:$F$69,#REF!)</f>
        <v>0</v>
      </c>
    </row>
    <row r="92" spans="16:19" collapsed="1" x14ac:dyDescent="0.25">
      <c r="P92" s="40" t="s">
        <v>199</v>
      </c>
      <c r="Q92" s="31"/>
      <c r="R92" s="80">
        <f>R70</f>
        <v>389.00648074384964</v>
      </c>
      <c r="S92" s="80">
        <f>S70</f>
        <v>389.00648074384964</v>
      </c>
    </row>
    <row r="93" spans="16:19" hidden="1" outlineLevel="1" x14ac:dyDescent="0.25">
      <c r="P93" s="40"/>
      <c r="Q93" s="31"/>
      <c r="R93" s="79">
        <f>SUMIFS(R$73:R$78,$F$73:$F$78,#REF!)</f>
        <v>0</v>
      </c>
      <c r="S93" s="79">
        <f>SUMIFS(S$73:S$78,$F$73:$F$78,#REF!)</f>
        <v>0</v>
      </c>
    </row>
    <row r="94" spans="16:19" hidden="1" outlineLevel="1" x14ac:dyDescent="0.25">
      <c r="P94" s="40"/>
      <c r="Q94" s="31"/>
      <c r="R94" s="79">
        <f>SUMIFS(R$73:R$78,$F$73:$F$78,#REF!)</f>
        <v>0</v>
      </c>
      <c r="S94" s="79">
        <f>SUMIFS(S$73:S$78,$F$73:$F$78,#REF!)</f>
        <v>0</v>
      </c>
    </row>
    <row r="95" spans="16:19" collapsed="1" x14ac:dyDescent="0.25">
      <c r="P95" s="40" t="s">
        <v>181</v>
      </c>
      <c r="Q95" s="31"/>
      <c r="R95" s="80">
        <f>R79</f>
        <v>7.6120000000000001</v>
      </c>
      <c r="S95" s="80">
        <f>S79</f>
        <v>7.6120000000000001</v>
      </c>
    </row>
    <row r="96" spans="16:19" x14ac:dyDescent="0.25">
      <c r="P96" s="40"/>
      <c r="Q96" s="31"/>
      <c r="R96" s="80"/>
      <c r="S96" s="80"/>
    </row>
    <row r="97" spans="16:19" hidden="1" outlineLevel="1" x14ac:dyDescent="0.25">
      <c r="P97" s="40"/>
      <c r="Q97" s="31"/>
      <c r="R97" s="79">
        <f>SUMIFS(R$4:R$78,$K$4:$K$78,"Green Bond",$F$4:$F$78,#REF!)</f>
        <v>0</v>
      </c>
      <c r="S97" s="79">
        <f>SUMIFS(S$4:S$78,$K$4:$K$78,"Green Bond",$F$4:$F$78,#REF!)</f>
        <v>0</v>
      </c>
    </row>
    <row r="98" spans="16:19" hidden="1" outlineLevel="1" x14ac:dyDescent="0.25">
      <c r="P98" s="40"/>
      <c r="Q98" s="31"/>
      <c r="R98" s="79">
        <f>SUMIFS(R$4:R$78,$K$4:$K$78,"Green Bond",$F$4:$F$78,#REF!)</f>
        <v>0</v>
      </c>
      <c r="S98" s="79">
        <f>SUMIFS(S$4:S$78,$K$4:$K$78,"Green Bond",$F$4:$F$78,#REF!)</f>
        <v>0</v>
      </c>
    </row>
    <row r="99" spans="16:19" hidden="1" outlineLevel="1" x14ac:dyDescent="0.25">
      <c r="P99" s="40"/>
      <c r="Q99" s="31"/>
      <c r="R99" s="79">
        <f>SUMIFS(R$4:R$78,$K$4:$K$78,"Green Bond",$F$4:$F$78,#REF!)</f>
        <v>0</v>
      </c>
      <c r="S99" s="79">
        <f>SUMIFS(S$4:S$78,$K$4:$K$78,"Green Bond",$F$4:$F$78,#REF!)</f>
        <v>0</v>
      </c>
    </row>
    <row r="100" spans="16:19" hidden="1" outlineLevel="1" x14ac:dyDescent="0.25">
      <c r="P100" s="40"/>
      <c r="Q100" s="31"/>
      <c r="R100" s="79">
        <f>SUMIFS(R$4:R$78,$K$4:$K$78,"Green Bond",$F$4:$F$78,#REF!)</f>
        <v>0</v>
      </c>
      <c r="S100" s="79">
        <f>SUMIFS(S$4:S$78,$K$4:$K$78,"Green Bond",$F$4:$F$78,#REF!)</f>
        <v>0</v>
      </c>
    </row>
    <row r="101" spans="16:19" hidden="1" outlineLevel="1" x14ac:dyDescent="0.25">
      <c r="P101" s="40"/>
      <c r="Q101" s="31"/>
      <c r="R101" s="79">
        <f>SUMIFS(R$4:R$78,$K$4:$K$78,"Green Bond",$F$4:$F$78,#REF!)</f>
        <v>0</v>
      </c>
      <c r="S101" s="79">
        <f>SUMIFS(S$4:S$78,$K$4:$K$78,"Green Bond",$F$4:$F$78,#REF!)</f>
        <v>0</v>
      </c>
    </row>
    <row r="102" spans="16:19" hidden="1" outlineLevel="1" x14ac:dyDescent="0.25">
      <c r="P102" s="40"/>
      <c r="Q102" s="31"/>
      <c r="R102" s="79">
        <f>SUMIFS(R$4:R$78,$K$4:$K$78,"Green Bond",$F$4:$F$78,#REF!)</f>
        <v>0</v>
      </c>
      <c r="S102" s="79">
        <f>SUMIFS(S$4:S$78,$K$4:$K$78,"Green Bond",$F$4:$F$78,#REF!)</f>
        <v>0</v>
      </c>
    </row>
    <row r="103" spans="16:19" collapsed="1" x14ac:dyDescent="0.25">
      <c r="P103" s="40" t="s">
        <v>200</v>
      </c>
      <c r="R103" s="80">
        <f>SUMIFS(R4:R78,$K$4:$K$78,"Green Bond")</f>
        <v>1845.5227593061088</v>
      </c>
      <c r="S103" s="80">
        <f>SUMIFS(S4:S78,$K$4:$K$78,"Green Bond")</f>
        <v>1845.5227593061088</v>
      </c>
    </row>
    <row r="104" spans="16:19" hidden="1" outlineLevel="1" x14ac:dyDescent="0.25">
      <c r="P104" s="40"/>
      <c r="R104" s="79">
        <f>SUMIFS(R$4:R$78,$K$4:$K$78,"SDG Bond",$F$4:$F$78,#REF!)</f>
        <v>0</v>
      </c>
      <c r="S104" s="79">
        <f>SUMIFS(S$4:S$78,$K$4:$K$78,"SDG Bond",$F$4:$F$78,#REF!)</f>
        <v>0</v>
      </c>
    </row>
    <row r="105" spans="16:19" hidden="1" outlineLevel="1" x14ac:dyDescent="0.25">
      <c r="P105" s="40"/>
      <c r="R105" s="79">
        <f>SUMIFS(R$4:R$78,$K$4:$K$78,"SDG Bond",$F$4:$F$78,#REF!)</f>
        <v>0</v>
      </c>
      <c r="S105" s="79">
        <f>SUMIFS(S$4:S$78,$K$4:$K$78,"SDG Bond",$F$4:$F$78,#REF!)</f>
        <v>0</v>
      </c>
    </row>
    <row r="106" spans="16:19" hidden="1" outlineLevel="1" x14ac:dyDescent="0.25">
      <c r="P106" s="40"/>
      <c r="R106" s="79">
        <f>SUMIFS(R$4:R$78,$K$4:$K$78,"SDG Bond",$F$4:$F$78,#REF!)</f>
        <v>0</v>
      </c>
      <c r="S106" s="79">
        <f>SUMIFS(S$4:S$78,$K$4:$K$78,"SDG Bond",$F$4:$F$78,#REF!)</f>
        <v>0</v>
      </c>
    </row>
    <row r="107" spans="16:19" collapsed="1" x14ac:dyDescent="0.25">
      <c r="P107" s="40" t="s">
        <v>201</v>
      </c>
      <c r="R107" s="80">
        <f>SUMIFS(R4:R78,$K$4:$K$78,"SDG Bond")</f>
        <v>1120.1320957731402</v>
      </c>
      <c r="S107" s="80">
        <f>SUMIFS(S4:S78,$K$4:$K$78,"SDG Bond")</f>
        <v>1120.1320957731402</v>
      </c>
    </row>
    <row r="108" spans="16:19" x14ac:dyDescent="0.25">
      <c r="P108" s="40"/>
      <c r="R108" s="80"/>
      <c r="S108" s="80"/>
    </row>
    <row r="109" spans="16:19" x14ac:dyDescent="0.25">
      <c r="P109" s="41" t="s">
        <v>27</v>
      </c>
      <c r="Q109" s="42"/>
      <c r="R109" s="79">
        <f t="shared" ref="R109:S117" si="0">SUMIFS(R$4:R$78,$F$4:$F$78,$P109)</f>
        <v>107.00909577314071</v>
      </c>
      <c r="S109" s="79">
        <f t="shared" si="0"/>
        <v>107.00909577314071</v>
      </c>
    </row>
    <row r="110" spans="16:19" x14ac:dyDescent="0.25">
      <c r="P110" s="41" t="s">
        <v>19</v>
      </c>
      <c r="R110" s="79">
        <f t="shared" si="0"/>
        <v>2365.75</v>
      </c>
      <c r="S110" s="79">
        <f t="shared" si="0"/>
        <v>2365.75</v>
      </c>
    </row>
    <row r="111" spans="16:19" x14ac:dyDescent="0.25">
      <c r="P111" s="41" t="s">
        <v>37</v>
      </c>
      <c r="R111" s="79">
        <f t="shared" si="0"/>
        <v>96.277278562259312</v>
      </c>
      <c r="S111" s="79">
        <f t="shared" si="0"/>
        <v>96.277278562259312</v>
      </c>
    </row>
    <row r="112" spans="16:19" x14ac:dyDescent="0.25">
      <c r="P112" s="41" t="s">
        <v>43</v>
      </c>
      <c r="R112" s="79">
        <f t="shared" si="0"/>
        <v>272.9948</v>
      </c>
      <c r="S112" s="79">
        <f t="shared" si="0"/>
        <v>272.9948</v>
      </c>
    </row>
    <row r="113" spans="16:19" x14ac:dyDescent="0.25">
      <c r="P113" s="41" t="s">
        <v>61</v>
      </c>
      <c r="R113" s="79">
        <f t="shared" si="0"/>
        <v>57.046763806599998</v>
      </c>
      <c r="S113" s="79">
        <f t="shared" si="0"/>
        <v>57.046763806599998</v>
      </c>
    </row>
    <row r="114" spans="16:19" x14ac:dyDescent="0.25">
      <c r="P114" s="41" t="s">
        <v>84</v>
      </c>
      <c r="R114" s="79">
        <f t="shared" si="0"/>
        <v>16.588253093480297</v>
      </c>
      <c r="S114" s="79">
        <f t="shared" si="0"/>
        <v>16.588253093480297</v>
      </c>
    </row>
    <row r="115" spans="16:19" x14ac:dyDescent="0.25">
      <c r="P115" s="41" t="s">
        <v>129</v>
      </c>
      <c r="R115" s="79">
        <f t="shared" si="0"/>
        <v>36.865663843769376</v>
      </c>
      <c r="S115" s="79">
        <f t="shared" si="0"/>
        <v>36.865663843769376</v>
      </c>
    </row>
    <row r="116" spans="16:19" x14ac:dyDescent="0.25">
      <c r="P116" s="41" t="s">
        <v>185</v>
      </c>
      <c r="R116" s="79">
        <f t="shared" si="0"/>
        <v>7.6120000000000001</v>
      </c>
      <c r="S116" s="79">
        <f t="shared" si="0"/>
        <v>7.6120000000000001</v>
      </c>
    </row>
    <row r="117" spans="16:19" x14ac:dyDescent="0.25">
      <c r="P117" s="41" t="s">
        <v>99</v>
      </c>
      <c r="R117" s="79">
        <f t="shared" si="0"/>
        <v>5.5109999999999992</v>
      </c>
      <c r="S117" s="79">
        <f t="shared" si="0"/>
        <v>5.5109999999999992</v>
      </c>
    </row>
    <row r="118" spans="16:19" x14ac:dyDescent="0.25">
      <c r="P118" s="40" t="s">
        <v>202</v>
      </c>
      <c r="R118" s="80">
        <f>+SUM(R109:R117)</f>
        <v>2965.65485507925</v>
      </c>
      <c r="S118" s="80">
        <f t="shared" ref="S118" si="1">+SUM(S109:S117)</f>
        <v>2965.65485507925</v>
      </c>
    </row>
  </sheetData>
  <sheetProtection algorithmName="SHA-512" hashValue="/KOCj22+gdygYPh/sxZQiODGakQGdgBcYwVIPStslSZqqk0PTGBP22Ns5eB71+LxRlof0Rrh9rNtqVFe6b4ZCA==" saltValue="YH/wFaVXNDQuRXna705mcQ==" spinCount="100000" sheet="1" objects="1" scenarios="1" autoFilter="0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&amp;A</oddHeader>
    <oddFooter>&amp;C&amp;1#&amp;"Calibri"&amp;10&amp;K000000PUBLIC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3"/>
  <sheetViews>
    <sheetView zoomScale="80" zoomScaleNormal="80" workbookViewId="0">
      <pane ySplit="1" topLeftCell="A35" activePane="bottomLeft" state="frozen"/>
      <selection activeCell="H31" sqref="H31"/>
      <selection pane="bottomLeft" sqref="A1:XFD1048576"/>
    </sheetView>
  </sheetViews>
  <sheetFormatPr defaultRowHeight="15" x14ac:dyDescent="0.25"/>
  <cols>
    <col min="1" max="1" width="29.28515625" bestFit="1" customWidth="1"/>
    <col min="2" max="2" width="14.85546875" bestFit="1" customWidth="1"/>
    <col min="3" max="3" width="43.140625" bestFit="1" customWidth="1"/>
    <col min="4" max="4" width="24.7109375" customWidth="1"/>
    <col min="5" max="5" width="15.7109375" bestFit="1" customWidth="1"/>
    <col min="6" max="6" width="5.7109375" bestFit="1" customWidth="1"/>
    <col min="7" max="7" width="9.7109375" customWidth="1"/>
    <col min="8" max="8" width="9" customWidth="1"/>
    <col min="9" max="9" width="9.5703125" customWidth="1"/>
    <col min="10" max="10" width="11.5703125" bestFit="1" customWidth="1"/>
    <col min="11" max="11" width="92.140625" bestFit="1" customWidth="1"/>
    <col min="12" max="12" width="20.140625" bestFit="1" customWidth="1"/>
    <col min="13" max="13" width="25.140625" bestFit="1" customWidth="1"/>
    <col min="14" max="14" width="18" bestFit="1" customWidth="1"/>
    <col min="15" max="15" width="20" bestFit="1" customWidth="1"/>
  </cols>
  <sheetData>
    <row r="1" spans="1:14" ht="30" x14ac:dyDescent="0.25">
      <c r="A1" s="43" t="s">
        <v>211</v>
      </c>
      <c r="B1" s="43" t="s">
        <v>212</v>
      </c>
      <c r="C1" s="43" t="s">
        <v>213</v>
      </c>
      <c r="D1" s="43" t="s">
        <v>214</v>
      </c>
      <c r="E1" s="43" t="s">
        <v>335</v>
      </c>
      <c r="F1" s="43" t="s">
        <v>217</v>
      </c>
      <c r="G1" s="44" t="s">
        <v>336</v>
      </c>
      <c r="H1" s="44" t="s">
        <v>337</v>
      </c>
      <c r="I1" s="44" t="s">
        <v>338</v>
      </c>
      <c r="J1" s="44" t="s">
        <v>218</v>
      </c>
      <c r="K1" s="43" t="s">
        <v>219</v>
      </c>
      <c r="L1" s="43" t="s">
        <v>220</v>
      </c>
      <c r="M1" s="43" t="s">
        <v>221</v>
      </c>
    </row>
    <row r="2" spans="1:14" ht="30" x14ac:dyDescent="0.25">
      <c r="A2" s="58" t="s">
        <v>222</v>
      </c>
      <c r="B2" s="46" t="s">
        <v>223</v>
      </c>
      <c r="C2" s="47" t="s">
        <v>277</v>
      </c>
      <c r="D2" s="47" t="s">
        <v>224</v>
      </c>
      <c r="E2" s="47" t="s">
        <v>227</v>
      </c>
      <c r="F2" s="48" t="s">
        <v>63</v>
      </c>
      <c r="G2" s="66">
        <v>8.3319818033951556</v>
      </c>
      <c r="H2" s="66">
        <v>10.603279714772684</v>
      </c>
      <c r="I2" s="67">
        <v>9.7046311943992976</v>
      </c>
      <c r="J2" s="49">
        <v>45107</v>
      </c>
      <c r="K2" s="50" t="s">
        <v>228</v>
      </c>
      <c r="L2" s="52" t="s">
        <v>45</v>
      </c>
      <c r="M2" s="53" t="s">
        <v>41</v>
      </c>
    </row>
    <row r="3" spans="1:14" ht="45.75" thickBot="1" x14ac:dyDescent="0.3">
      <c r="A3" s="54" t="s">
        <v>229</v>
      </c>
      <c r="B3" s="46" t="s">
        <v>223</v>
      </c>
      <c r="C3" s="47" t="s">
        <v>277</v>
      </c>
      <c r="D3" s="47" t="s">
        <v>224</v>
      </c>
      <c r="E3" s="47" t="s">
        <v>227</v>
      </c>
      <c r="F3" s="48" t="s">
        <v>63</v>
      </c>
      <c r="G3" s="66">
        <v>24.293195000000001</v>
      </c>
      <c r="H3" s="66">
        <v>30.915519</v>
      </c>
      <c r="I3" s="66">
        <v>28.295368805601314</v>
      </c>
      <c r="J3" s="49">
        <v>45107</v>
      </c>
      <c r="K3" s="50" t="s">
        <v>230</v>
      </c>
      <c r="L3" s="52" t="s">
        <v>45</v>
      </c>
      <c r="M3" s="53" t="s">
        <v>41</v>
      </c>
    </row>
    <row r="4" spans="1:14" ht="15.75" thickBot="1" x14ac:dyDescent="0.3">
      <c r="A4" s="55" t="s">
        <v>208</v>
      </c>
      <c r="B4" s="55"/>
      <c r="C4" s="55"/>
      <c r="D4" s="55"/>
      <c r="E4" s="55"/>
      <c r="F4" s="55"/>
      <c r="G4" s="68"/>
      <c r="H4" s="68"/>
      <c r="I4" s="69">
        <f>SUM(I2:I3)</f>
        <v>38.000000000000611</v>
      </c>
      <c r="J4" s="55"/>
      <c r="K4" s="55"/>
      <c r="L4" s="55"/>
      <c r="M4" s="55"/>
    </row>
    <row r="5" spans="1:14" ht="30.75" thickBot="1" x14ac:dyDescent="0.3">
      <c r="A5" s="45" t="s">
        <v>231</v>
      </c>
      <c r="B5" s="46" t="s">
        <v>223</v>
      </c>
      <c r="C5" s="47" t="s">
        <v>232</v>
      </c>
      <c r="D5" s="47" t="s">
        <v>233</v>
      </c>
      <c r="E5" s="47" t="s">
        <v>227</v>
      </c>
      <c r="F5" s="48" t="s">
        <v>63</v>
      </c>
      <c r="G5" s="66">
        <v>34.342291371994307</v>
      </c>
      <c r="H5" s="66">
        <v>43.70399770870938</v>
      </c>
      <c r="I5" s="67">
        <v>39.999999999999957</v>
      </c>
      <c r="J5" s="49">
        <v>45107</v>
      </c>
      <c r="K5" s="50" t="s">
        <v>235</v>
      </c>
      <c r="L5" s="51" t="s">
        <v>49</v>
      </c>
      <c r="M5" s="51" t="s">
        <v>46</v>
      </c>
    </row>
    <row r="6" spans="1:14" ht="15.75" thickBot="1" x14ac:dyDescent="0.3">
      <c r="A6" s="55" t="s">
        <v>208</v>
      </c>
      <c r="B6" s="55"/>
      <c r="C6" s="55"/>
      <c r="D6" s="55"/>
      <c r="E6" s="55"/>
      <c r="F6" s="55"/>
      <c r="G6" s="68"/>
      <c r="H6" s="68"/>
      <c r="I6" s="69">
        <f>SUM(I5)</f>
        <v>39.999999999999957</v>
      </c>
      <c r="J6" s="55"/>
      <c r="K6" s="55"/>
      <c r="L6" s="55"/>
      <c r="M6" s="55"/>
    </row>
    <row r="7" spans="1:14" ht="45" x14ac:dyDescent="0.25">
      <c r="A7" s="58" t="s">
        <v>236</v>
      </c>
      <c r="B7" s="46" t="s">
        <v>237</v>
      </c>
      <c r="C7" s="47" t="s">
        <v>341</v>
      </c>
      <c r="D7" s="47" t="s">
        <v>238</v>
      </c>
      <c r="E7" s="47" t="s">
        <v>240</v>
      </c>
      <c r="F7" s="48" t="s">
        <v>32</v>
      </c>
      <c r="G7" s="66">
        <v>37.772072000000001</v>
      </c>
      <c r="H7" s="66">
        <v>41.269767000000002</v>
      </c>
      <c r="I7" s="67">
        <v>37.772072000000001</v>
      </c>
      <c r="J7" s="49">
        <v>45107</v>
      </c>
      <c r="K7" s="50" t="s">
        <v>241</v>
      </c>
      <c r="L7" s="51" t="s">
        <v>51</v>
      </c>
      <c r="M7" s="51" t="s">
        <v>50</v>
      </c>
    </row>
    <row r="8" spans="1:14" ht="30.75" thickBot="1" x14ac:dyDescent="0.3">
      <c r="A8" s="45" t="s">
        <v>222</v>
      </c>
      <c r="B8" s="46" t="s">
        <v>223</v>
      </c>
      <c r="C8" s="47" t="s">
        <v>277</v>
      </c>
      <c r="D8" s="47" t="s">
        <v>224</v>
      </c>
      <c r="E8" s="47" t="s">
        <v>227</v>
      </c>
      <c r="F8" s="48" t="s">
        <v>63</v>
      </c>
      <c r="G8" s="66">
        <v>10.498376656294202</v>
      </c>
      <c r="H8" s="66">
        <v>13.360234132800002</v>
      </c>
      <c r="I8" s="67">
        <v>12.227928</v>
      </c>
      <c r="J8" s="49">
        <v>45107</v>
      </c>
      <c r="K8" s="50" t="s">
        <v>228</v>
      </c>
      <c r="L8" s="52" t="s">
        <v>51</v>
      </c>
      <c r="M8" s="53" t="s">
        <v>50</v>
      </c>
    </row>
    <row r="9" spans="1:14" ht="15.75" thickBot="1" x14ac:dyDescent="0.3">
      <c r="A9" s="55"/>
      <c r="B9" s="55"/>
      <c r="C9" s="55"/>
      <c r="D9" s="55"/>
      <c r="E9" s="55"/>
      <c r="F9" s="55"/>
      <c r="G9" s="68"/>
      <c r="H9" s="68"/>
      <c r="I9" s="69">
        <f>SUM(I7:I8)</f>
        <v>50</v>
      </c>
      <c r="J9" s="55"/>
      <c r="K9" s="55"/>
      <c r="L9" s="55"/>
      <c r="M9" s="55"/>
    </row>
    <row r="10" spans="1:14" ht="45" x14ac:dyDescent="0.25">
      <c r="A10" s="58" t="s">
        <v>236</v>
      </c>
      <c r="B10" s="46" t="s">
        <v>237</v>
      </c>
      <c r="C10" s="47" t="s">
        <v>341</v>
      </c>
      <c r="D10" s="47" t="s">
        <v>238</v>
      </c>
      <c r="E10" s="47" t="s">
        <v>240</v>
      </c>
      <c r="F10" s="47" t="s">
        <v>32</v>
      </c>
      <c r="G10" s="66">
        <v>17.268910999999999</v>
      </c>
      <c r="H10" s="66">
        <v>18.868013000000001</v>
      </c>
      <c r="I10" s="67">
        <v>17.268910999999999</v>
      </c>
      <c r="J10" s="49">
        <v>45107</v>
      </c>
      <c r="K10" s="50" t="s">
        <v>242</v>
      </c>
      <c r="L10" s="52" t="s">
        <v>53</v>
      </c>
      <c r="M10" s="52" t="s">
        <v>52</v>
      </c>
    </row>
    <row r="11" spans="1:14" ht="45" x14ac:dyDescent="0.25">
      <c r="A11" s="54" t="s">
        <v>243</v>
      </c>
      <c r="B11" s="46" t="s">
        <v>223</v>
      </c>
      <c r="C11" s="47" t="s">
        <v>277</v>
      </c>
      <c r="D11" s="47" t="s">
        <v>224</v>
      </c>
      <c r="E11" s="47" t="s">
        <v>203</v>
      </c>
      <c r="F11" s="48" t="s">
        <v>32</v>
      </c>
      <c r="G11" s="66">
        <v>25.753622</v>
      </c>
      <c r="H11" s="66">
        <v>28.138407999999998</v>
      </c>
      <c r="I11" s="67">
        <v>25.753622</v>
      </c>
      <c r="J11" s="49">
        <v>45107</v>
      </c>
      <c r="K11" s="50" t="s">
        <v>244</v>
      </c>
      <c r="L11" s="52" t="s">
        <v>53</v>
      </c>
      <c r="M11" s="53" t="s">
        <v>52</v>
      </c>
    </row>
    <row r="12" spans="1:14" ht="75" x14ac:dyDescent="0.25">
      <c r="A12" s="54" t="s">
        <v>245</v>
      </c>
      <c r="B12" s="46" t="s">
        <v>223</v>
      </c>
      <c r="C12" s="47" t="s">
        <v>246</v>
      </c>
      <c r="D12" s="47" t="s">
        <v>331</v>
      </c>
      <c r="E12" s="47" t="s">
        <v>203</v>
      </c>
      <c r="F12" s="48" t="s">
        <v>32</v>
      </c>
      <c r="G12" s="66">
        <v>16</v>
      </c>
      <c r="H12" s="66">
        <v>17.481601000000001</v>
      </c>
      <c r="I12" s="67">
        <v>16</v>
      </c>
      <c r="J12" s="49">
        <v>45107</v>
      </c>
      <c r="K12" s="50" t="s">
        <v>247</v>
      </c>
      <c r="L12" s="52" t="s">
        <v>53</v>
      </c>
      <c r="M12" s="53" t="s">
        <v>52</v>
      </c>
    </row>
    <row r="13" spans="1:14" ht="30.75" thickBot="1" x14ac:dyDescent="0.3">
      <c r="A13" s="54" t="s">
        <v>222</v>
      </c>
      <c r="B13" s="46" t="s">
        <v>223</v>
      </c>
      <c r="C13" s="47" t="s">
        <v>277</v>
      </c>
      <c r="D13" s="47" t="s">
        <v>224</v>
      </c>
      <c r="E13" s="47" t="s">
        <v>227</v>
      </c>
      <c r="F13" s="48" t="s">
        <v>63</v>
      </c>
      <c r="G13" s="66">
        <v>35.181502785007076</v>
      </c>
      <c r="H13" s="66">
        <v>44.771980444200004</v>
      </c>
      <c r="I13" s="67">
        <v>40.977466999999997</v>
      </c>
      <c r="J13" s="49">
        <v>45107</v>
      </c>
      <c r="K13" s="50" t="s">
        <v>228</v>
      </c>
      <c r="L13" s="52" t="s">
        <v>53</v>
      </c>
      <c r="M13" s="53" t="s">
        <v>52</v>
      </c>
    </row>
    <row r="14" spans="1:14" ht="15.75" thickBot="1" x14ac:dyDescent="0.3">
      <c r="A14" s="55"/>
      <c r="B14" s="55"/>
      <c r="C14" s="55"/>
      <c r="D14" s="55"/>
      <c r="E14" s="55"/>
      <c r="F14" s="55"/>
      <c r="G14" s="68"/>
      <c r="H14" s="68"/>
      <c r="I14" s="69">
        <f>SUM(I10:I13)</f>
        <v>100</v>
      </c>
      <c r="J14" s="55"/>
      <c r="K14" s="55"/>
      <c r="L14" s="55"/>
      <c r="M14" s="55"/>
    </row>
    <row r="15" spans="1:14" ht="45" x14ac:dyDescent="0.25">
      <c r="A15" s="45" t="s">
        <v>249</v>
      </c>
      <c r="B15" s="46" t="s">
        <v>223</v>
      </c>
      <c r="C15" s="47" t="s">
        <v>277</v>
      </c>
      <c r="D15" s="47" t="s">
        <v>224</v>
      </c>
      <c r="E15" s="47" t="s">
        <v>250</v>
      </c>
      <c r="F15" s="48" t="s">
        <v>128</v>
      </c>
      <c r="G15" s="66">
        <v>1395</v>
      </c>
      <c r="H15" s="66">
        <v>193.21329600000001</v>
      </c>
      <c r="I15" s="67">
        <v>175.90011778498857</v>
      </c>
      <c r="J15" s="49">
        <v>45107</v>
      </c>
      <c r="K15" s="50" t="s">
        <v>342</v>
      </c>
      <c r="L15" s="52" t="s">
        <v>33</v>
      </c>
      <c r="M15" s="53" t="s">
        <v>30</v>
      </c>
    </row>
    <row r="16" spans="1:14" ht="30" x14ac:dyDescent="0.25">
      <c r="A16" s="45" t="s">
        <v>251</v>
      </c>
      <c r="B16" s="46" t="s">
        <v>223</v>
      </c>
      <c r="C16" s="47" t="s">
        <v>323</v>
      </c>
      <c r="D16" s="47" t="s">
        <v>238</v>
      </c>
      <c r="E16" s="47" t="s">
        <v>248</v>
      </c>
      <c r="F16" s="48" t="s">
        <v>18</v>
      </c>
      <c r="G16" s="66">
        <v>196.60488699999999</v>
      </c>
      <c r="H16" s="66">
        <v>196.60488699999999</v>
      </c>
      <c r="I16" s="67">
        <v>179.94223595094269</v>
      </c>
      <c r="J16" s="49">
        <v>45107</v>
      </c>
      <c r="K16" s="50" t="s">
        <v>252</v>
      </c>
      <c r="L16" s="52" t="s">
        <v>33</v>
      </c>
      <c r="M16" s="53" t="s">
        <v>30</v>
      </c>
      <c r="N16" s="73"/>
    </row>
    <row r="17" spans="1:14" ht="45" x14ac:dyDescent="0.25">
      <c r="A17" s="54" t="s">
        <v>253</v>
      </c>
      <c r="B17" s="46" t="s">
        <v>223</v>
      </c>
      <c r="C17" s="47" t="s">
        <v>277</v>
      </c>
      <c r="D17" s="47" t="s">
        <v>224</v>
      </c>
      <c r="E17" s="47" t="s">
        <v>254</v>
      </c>
      <c r="F17" s="48" t="s">
        <v>18</v>
      </c>
      <c r="G17" s="66">
        <v>95</v>
      </c>
      <c r="H17" s="66">
        <v>95</v>
      </c>
      <c r="I17" s="67">
        <v>86.948563060589422</v>
      </c>
      <c r="J17" s="49">
        <v>45107</v>
      </c>
      <c r="K17" s="50" t="s">
        <v>343</v>
      </c>
      <c r="L17" s="52" t="s">
        <v>33</v>
      </c>
      <c r="M17" s="53" t="s">
        <v>30</v>
      </c>
    </row>
    <row r="18" spans="1:14" ht="45" x14ac:dyDescent="0.25">
      <c r="A18" s="54" t="s">
        <v>255</v>
      </c>
      <c r="B18" s="46" t="s">
        <v>223</v>
      </c>
      <c r="C18" s="47" t="s">
        <v>277</v>
      </c>
      <c r="D18" s="47" t="s">
        <v>224</v>
      </c>
      <c r="E18" s="47" t="s">
        <v>256</v>
      </c>
      <c r="F18" s="48" t="s">
        <v>183</v>
      </c>
      <c r="G18" s="66">
        <v>1588.3869979999999</v>
      </c>
      <c r="H18" s="66">
        <v>202.71285700000001</v>
      </c>
      <c r="I18" s="67">
        <v>185.53254347988232</v>
      </c>
      <c r="J18" s="49">
        <v>45107</v>
      </c>
      <c r="K18" s="50" t="s">
        <v>343</v>
      </c>
      <c r="L18" s="52" t="s">
        <v>33</v>
      </c>
      <c r="M18" s="53" t="s">
        <v>30</v>
      </c>
    </row>
    <row r="19" spans="1:14" ht="30" x14ac:dyDescent="0.25">
      <c r="A19" s="54" t="s">
        <v>257</v>
      </c>
      <c r="B19" s="46" t="s">
        <v>223</v>
      </c>
      <c r="C19" s="47" t="s">
        <v>277</v>
      </c>
      <c r="D19" s="47" t="s">
        <v>224</v>
      </c>
      <c r="E19" s="47" t="s">
        <v>256</v>
      </c>
      <c r="F19" s="48" t="s">
        <v>18</v>
      </c>
      <c r="G19" s="66">
        <v>100</v>
      </c>
      <c r="H19" s="66">
        <v>100</v>
      </c>
      <c r="I19" s="67">
        <v>91.524803221673068</v>
      </c>
      <c r="J19" s="49">
        <v>45107</v>
      </c>
      <c r="K19" s="50" t="s">
        <v>330</v>
      </c>
      <c r="L19" s="52" t="s">
        <v>33</v>
      </c>
      <c r="M19" s="53" t="s">
        <v>30</v>
      </c>
    </row>
    <row r="20" spans="1:14" ht="30" x14ac:dyDescent="0.25">
      <c r="A20" s="54" t="s">
        <v>258</v>
      </c>
      <c r="B20" s="46" t="s">
        <v>223</v>
      </c>
      <c r="C20" s="47" t="s">
        <v>277</v>
      </c>
      <c r="D20" s="47" t="s">
        <v>224</v>
      </c>
      <c r="E20" s="47" t="s">
        <v>259</v>
      </c>
      <c r="F20" s="48" t="s">
        <v>204</v>
      </c>
      <c r="G20" s="66">
        <v>90</v>
      </c>
      <c r="H20" s="66">
        <v>59.948999999999998</v>
      </c>
      <c r="I20" s="67">
        <v>54.868204283360797</v>
      </c>
      <c r="J20" s="49">
        <v>45107</v>
      </c>
      <c r="K20" s="50" t="s">
        <v>334</v>
      </c>
      <c r="L20" s="52" t="s">
        <v>33</v>
      </c>
      <c r="M20" s="53" t="s">
        <v>30</v>
      </c>
    </row>
    <row r="21" spans="1:14" x14ac:dyDescent="0.25">
      <c r="A21" s="54" t="s">
        <v>260</v>
      </c>
      <c r="B21" s="46" t="s">
        <v>223</v>
      </c>
      <c r="C21" s="47" t="s">
        <v>328</v>
      </c>
      <c r="D21" s="47" t="s">
        <v>261</v>
      </c>
      <c r="E21" s="47" t="s">
        <v>256</v>
      </c>
      <c r="F21" s="48" t="s">
        <v>128</v>
      </c>
      <c r="G21" s="66">
        <v>2000</v>
      </c>
      <c r="H21" s="66">
        <f>277.00831-2.4941133918262</f>
        <v>274.51419660817379</v>
      </c>
      <c r="I21" s="67">
        <v>252.18654879568248</v>
      </c>
      <c r="J21" s="49">
        <v>45107</v>
      </c>
      <c r="K21" s="50" t="s">
        <v>344</v>
      </c>
      <c r="L21" s="52" t="s">
        <v>33</v>
      </c>
      <c r="M21" s="53" t="s">
        <v>30</v>
      </c>
    </row>
    <row r="22" spans="1:14" ht="45" x14ac:dyDescent="0.25">
      <c r="A22" s="54" t="s">
        <v>333</v>
      </c>
      <c r="B22" s="46" t="s">
        <v>223</v>
      </c>
      <c r="C22" s="47" t="s">
        <v>277</v>
      </c>
      <c r="D22" s="47" t="s">
        <v>263</v>
      </c>
      <c r="E22" s="47" t="s">
        <v>312</v>
      </c>
      <c r="F22" s="48" t="s">
        <v>26</v>
      </c>
      <c r="G22" s="66">
        <v>522.67399999999998</v>
      </c>
      <c r="H22" s="66">
        <v>111.861744</v>
      </c>
      <c r="I22" s="67">
        <v>102.38124130355216</v>
      </c>
      <c r="J22" s="49">
        <v>45107</v>
      </c>
      <c r="K22" s="50" t="s">
        <v>345</v>
      </c>
      <c r="L22" s="52" t="s">
        <v>33</v>
      </c>
      <c r="M22" s="53" t="s">
        <v>30</v>
      </c>
    </row>
    <row r="23" spans="1:14" ht="15.75" thickBot="1" x14ac:dyDescent="0.3">
      <c r="A23" s="54" t="s">
        <v>262</v>
      </c>
      <c r="B23" s="46" t="s">
        <v>223</v>
      </c>
      <c r="C23" s="47" t="s">
        <v>277</v>
      </c>
      <c r="D23" s="47" t="s">
        <v>263</v>
      </c>
      <c r="E23" s="47" t="s">
        <v>264</v>
      </c>
      <c r="F23" s="48" t="s">
        <v>205</v>
      </c>
      <c r="G23" s="66">
        <v>10825.861148432554</v>
      </c>
      <c r="H23" s="66">
        <v>131.89401939182639</v>
      </c>
      <c r="I23" s="67">
        <v>120.7157421193281</v>
      </c>
      <c r="J23" s="49">
        <v>45107</v>
      </c>
      <c r="K23" s="50" t="s">
        <v>329</v>
      </c>
      <c r="L23" s="52" t="s">
        <v>33</v>
      </c>
      <c r="M23" s="53" t="s">
        <v>30</v>
      </c>
      <c r="N23" s="59"/>
    </row>
    <row r="24" spans="1:14" ht="15.75" thickBot="1" x14ac:dyDescent="0.3">
      <c r="A24" s="55"/>
      <c r="B24" s="55"/>
      <c r="C24" s="55"/>
      <c r="D24" s="55"/>
      <c r="E24" s="55"/>
      <c r="F24" s="55"/>
      <c r="G24" s="68"/>
      <c r="H24" s="68"/>
      <c r="I24" s="69">
        <f>SUM(I15:I23)</f>
        <v>1249.9999999999995</v>
      </c>
      <c r="J24" s="55"/>
      <c r="K24" s="55"/>
      <c r="L24" s="55"/>
      <c r="M24" s="55"/>
    </row>
    <row r="25" spans="1:14" ht="30.75" thickBot="1" x14ac:dyDescent="0.3">
      <c r="A25" s="45" t="s">
        <v>222</v>
      </c>
      <c r="B25" s="46" t="s">
        <v>223</v>
      </c>
      <c r="C25" s="47" t="s">
        <v>277</v>
      </c>
      <c r="D25" s="47" t="s">
        <v>224</v>
      </c>
      <c r="E25" s="47" t="s">
        <v>227</v>
      </c>
      <c r="F25" s="48" t="s">
        <v>63</v>
      </c>
      <c r="G25" s="66">
        <v>6.2863429200062867E-2</v>
      </c>
      <c r="H25" s="66">
        <v>0.08</v>
      </c>
      <c r="I25" s="67">
        <v>7.3219842577338448E-2</v>
      </c>
      <c r="J25" s="49">
        <v>45107</v>
      </c>
      <c r="K25" s="50" t="s">
        <v>228</v>
      </c>
      <c r="L25" s="52" t="s">
        <v>55</v>
      </c>
      <c r="M25" s="53" t="s">
        <v>54</v>
      </c>
    </row>
    <row r="26" spans="1:14" ht="15.75" thickBot="1" x14ac:dyDescent="0.3">
      <c r="A26" s="55" t="s">
        <v>208</v>
      </c>
      <c r="B26" s="55"/>
      <c r="C26" s="55"/>
      <c r="D26" s="55"/>
      <c r="E26" s="55"/>
      <c r="F26" s="55"/>
      <c r="G26" s="68"/>
      <c r="H26" s="68"/>
      <c r="I26" s="69">
        <f>SUM(I25)</f>
        <v>7.3219842577338448E-2</v>
      </c>
      <c r="J26" s="55"/>
      <c r="K26" s="55"/>
      <c r="L26" s="55"/>
      <c r="M26" s="55"/>
    </row>
    <row r="27" spans="1:14" ht="30.75" thickBot="1" x14ac:dyDescent="0.3">
      <c r="A27" s="45" t="s">
        <v>231</v>
      </c>
      <c r="B27" s="46" t="s">
        <v>223</v>
      </c>
      <c r="C27" s="47" t="s">
        <v>232</v>
      </c>
      <c r="D27" s="47" t="s">
        <v>233</v>
      </c>
      <c r="E27" s="47" t="s">
        <v>227</v>
      </c>
      <c r="F27" s="48" t="s">
        <v>63</v>
      </c>
      <c r="G27" s="66">
        <v>0.55005500550055009</v>
      </c>
      <c r="H27" s="66">
        <v>0.7</v>
      </c>
      <c r="I27" s="67">
        <v>0.64067362255171134</v>
      </c>
      <c r="J27" s="49">
        <v>45107</v>
      </c>
      <c r="K27" s="50" t="s">
        <v>235</v>
      </c>
      <c r="L27" s="52" t="s">
        <v>58</v>
      </c>
      <c r="M27" s="53" t="s">
        <v>56</v>
      </c>
    </row>
    <row r="28" spans="1:14" ht="15.75" thickBot="1" x14ac:dyDescent="0.3">
      <c r="A28" s="55" t="s">
        <v>208</v>
      </c>
      <c r="B28" s="55"/>
      <c r="C28" s="55"/>
      <c r="D28" s="55"/>
      <c r="E28" s="55"/>
      <c r="F28" s="55"/>
      <c r="G28" s="68"/>
      <c r="H28" s="69">
        <f>SUM(H27)</f>
        <v>0.7</v>
      </c>
      <c r="I28" s="68"/>
      <c r="J28" s="55"/>
      <c r="K28" s="55"/>
      <c r="L28" s="55"/>
      <c r="M28" s="55"/>
    </row>
    <row r="29" spans="1:14" ht="30.75" thickBot="1" x14ac:dyDescent="0.3">
      <c r="A29" s="45" t="s">
        <v>222</v>
      </c>
      <c r="B29" s="46" t="s">
        <v>223</v>
      </c>
      <c r="C29" s="47" t="s">
        <v>277</v>
      </c>
      <c r="D29" s="47" t="s">
        <v>224</v>
      </c>
      <c r="E29" s="47" t="s">
        <v>227</v>
      </c>
      <c r="F29" s="48" t="s">
        <v>63</v>
      </c>
      <c r="G29" s="66">
        <v>1.0215307245010214</v>
      </c>
      <c r="H29" s="66">
        <v>1.3</v>
      </c>
      <c r="I29" s="67">
        <v>1.1898224418817498</v>
      </c>
      <c r="J29" s="49">
        <v>45107</v>
      </c>
      <c r="K29" s="50" t="s">
        <v>228</v>
      </c>
      <c r="L29" s="52" t="s">
        <v>60</v>
      </c>
      <c r="M29" s="53" t="s">
        <v>59</v>
      </c>
    </row>
    <row r="30" spans="1:14" ht="15.75" thickBot="1" x14ac:dyDescent="0.3">
      <c r="A30" s="55" t="s">
        <v>208</v>
      </c>
      <c r="B30" s="55"/>
      <c r="C30" s="55"/>
      <c r="D30" s="55"/>
      <c r="E30" s="55"/>
      <c r="F30" s="55"/>
      <c r="G30" s="68"/>
      <c r="H30" s="69">
        <f>SUM(H29)</f>
        <v>1.3</v>
      </c>
      <c r="I30" s="68"/>
      <c r="J30" s="55"/>
      <c r="K30" s="55"/>
      <c r="L30" s="55"/>
      <c r="M30" s="55"/>
    </row>
    <row r="31" spans="1:14" ht="15.75" thickBot="1" x14ac:dyDescent="0.3">
      <c r="A31" s="54" t="s">
        <v>265</v>
      </c>
      <c r="B31" s="46" t="s">
        <v>223</v>
      </c>
      <c r="C31" s="47" t="s">
        <v>266</v>
      </c>
      <c r="D31" s="47" t="s">
        <v>238</v>
      </c>
      <c r="E31" s="47" t="s">
        <v>267</v>
      </c>
      <c r="F31" s="48" t="s">
        <v>36</v>
      </c>
      <c r="G31" s="66">
        <v>3000</v>
      </c>
      <c r="H31" s="66">
        <v>96.277278778062922</v>
      </c>
      <c r="I31" s="67">
        <v>88.117589751289856</v>
      </c>
      <c r="J31" s="49">
        <v>45107</v>
      </c>
      <c r="K31" s="50" t="s">
        <v>268</v>
      </c>
      <c r="L31" s="52" t="s">
        <v>38</v>
      </c>
      <c r="M31" s="53" t="s">
        <v>35</v>
      </c>
    </row>
    <row r="32" spans="1:14" ht="15.75" thickBot="1" x14ac:dyDescent="0.3">
      <c r="A32" s="55" t="s">
        <v>208</v>
      </c>
      <c r="B32" s="55"/>
      <c r="C32" s="55"/>
      <c r="D32" s="55"/>
      <c r="E32" s="55"/>
      <c r="F32" s="55"/>
      <c r="G32" s="69">
        <f>SUM(G31)</f>
        <v>3000</v>
      </c>
      <c r="H32" s="68"/>
      <c r="I32" s="68"/>
      <c r="J32" s="55"/>
      <c r="K32" s="55"/>
      <c r="L32" s="55"/>
      <c r="M32" s="55"/>
    </row>
    <row r="33" spans="1:13" ht="45.75" thickBot="1" x14ac:dyDescent="0.3">
      <c r="A33" s="54" t="s">
        <v>269</v>
      </c>
      <c r="B33" s="46" t="s">
        <v>223</v>
      </c>
      <c r="C33" s="47" t="s">
        <v>277</v>
      </c>
      <c r="D33" s="47" t="s">
        <v>263</v>
      </c>
      <c r="E33" s="47" t="s">
        <v>203</v>
      </c>
      <c r="F33" s="48" t="s">
        <v>32</v>
      </c>
      <c r="G33" s="66">
        <v>20</v>
      </c>
      <c r="H33" s="66">
        <v>21.852000788178245</v>
      </c>
      <c r="I33" s="67">
        <v>20</v>
      </c>
      <c r="J33" s="49">
        <v>45107</v>
      </c>
      <c r="K33" s="50" t="s">
        <v>327</v>
      </c>
      <c r="L33" s="52" t="s">
        <v>66</v>
      </c>
      <c r="M33" s="53" t="s">
        <v>64</v>
      </c>
    </row>
    <row r="34" spans="1:13" ht="15.75" thickBot="1" x14ac:dyDescent="0.3">
      <c r="A34" s="55" t="s">
        <v>208</v>
      </c>
      <c r="B34" s="55"/>
      <c r="C34" s="55"/>
      <c r="D34" s="55"/>
      <c r="E34" s="55"/>
      <c r="F34" s="55"/>
      <c r="G34" s="68"/>
      <c r="H34" s="68"/>
      <c r="I34" s="69">
        <f>SUM(I33)</f>
        <v>20</v>
      </c>
      <c r="J34" s="55"/>
      <c r="K34" s="55"/>
      <c r="L34" s="55"/>
      <c r="M34" s="55"/>
    </row>
    <row r="35" spans="1:13" ht="30.75" thickBot="1" x14ac:dyDescent="0.3">
      <c r="A35" s="58" t="s">
        <v>222</v>
      </c>
      <c r="B35" s="46" t="s">
        <v>223</v>
      </c>
      <c r="C35" s="47" t="s">
        <v>277</v>
      </c>
      <c r="D35" s="47" t="s">
        <v>224</v>
      </c>
      <c r="E35" s="47" t="s">
        <v>227</v>
      </c>
      <c r="F35" s="48" t="s">
        <v>63</v>
      </c>
      <c r="G35" s="66">
        <v>3.3054455445544555</v>
      </c>
      <c r="H35" s="66">
        <v>4.2065099999999997</v>
      </c>
      <c r="I35" s="67">
        <v>3.85</v>
      </c>
      <c r="J35" s="49">
        <v>45107</v>
      </c>
      <c r="K35" s="50" t="s">
        <v>228</v>
      </c>
      <c r="L35" s="52" t="s">
        <v>69</v>
      </c>
      <c r="M35" s="53" t="s">
        <v>68</v>
      </c>
    </row>
    <row r="36" spans="1:13" ht="15.75" thickBot="1" x14ac:dyDescent="0.3">
      <c r="A36" s="55" t="s">
        <v>208</v>
      </c>
      <c r="B36" s="55"/>
      <c r="C36" s="55"/>
      <c r="D36" s="55"/>
      <c r="E36" s="55"/>
      <c r="F36" s="55"/>
      <c r="G36" s="68"/>
      <c r="H36" s="68"/>
      <c r="I36" s="69">
        <f>SUM(I35)</f>
        <v>3.85</v>
      </c>
      <c r="J36" s="55"/>
      <c r="K36" s="55"/>
      <c r="L36" s="55"/>
      <c r="M36" s="55"/>
    </row>
    <row r="37" spans="1:13" ht="30.75" thickBot="1" x14ac:dyDescent="0.3">
      <c r="A37" s="58" t="s">
        <v>222</v>
      </c>
      <c r="B37" s="46" t="s">
        <v>223</v>
      </c>
      <c r="C37" s="47" t="s">
        <v>277</v>
      </c>
      <c r="D37" s="47" t="s">
        <v>224</v>
      </c>
      <c r="E37" s="47" t="s">
        <v>227</v>
      </c>
      <c r="F37" s="48" t="s">
        <v>63</v>
      </c>
      <c r="G37" s="66">
        <v>1.8544837340876947</v>
      </c>
      <c r="H37" s="66">
        <v>2.3600159999999999</v>
      </c>
      <c r="I37" s="67">
        <v>2.16</v>
      </c>
      <c r="J37" s="49">
        <v>45107</v>
      </c>
      <c r="K37" s="50" t="s">
        <v>228</v>
      </c>
      <c r="L37" s="52" t="s">
        <v>71</v>
      </c>
      <c r="M37" s="53" t="s">
        <v>70</v>
      </c>
    </row>
    <row r="38" spans="1:13" ht="15.75" thickBot="1" x14ac:dyDescent="0.3">
      <c r="A38" s="55" t="s">
        <v>208</v>
      </c>
      <c r="B38" s="55"/>
      <c r="C38" s="55"/>
      <c r="D38" s="55"/>
      <c r="E38" s="55"/>
      <c r="F38" s="55"/>
      <c r="G38" s="68"/>
      <c r="H38" s="68"/>
      <c r="I38" s="69">
        <f>SUM(I37)</f>
        <v>2.16</v>
      </c>
      <c r="J38" s="55"/>
      <c r="K38" s="55"/>
      <c r="L38" s="55"/>
      <c r="M38" s="55"/>
    </row>
    <row r="39" spans="1:13" ht="30.75" thickBot="1" x14ac:dyDescent="0.3">
      <c r="A39" s="58" t="s">
        <v>222</v>
      </c>
      <c r="B39" s="46" t="s">
        <v>223</v>
      </c>
      <c r="C39" s="47" t="s">
        <v>277</v>
      </c>
      <c r="D39" s="47" t="s">
        <v>224</v>
      </c>
      <c r="E39" s="47" t="s">
        <v>227</v>
      </c>
      <c r="F39" s="48" t="s">
        <v>63</v>
      </c>
      <c r="G39" s="66">
        <v>5.9841442715700151</v>
      </c>
      <c r="H39" s="66">
        <v>7.6154220000000006</v>
      </c>
      <c r="I39" s="67">
        <v>6.97</v>
      </c>
      <c r="J39" s="49">
        <v>45107</v>
      </c>
      <c r="K39" s="50" t="s">
        <v>228</v>
      </c>
      <c r="L39" s="52" t="s">
        <v>73</v>
      </c>
      <c r="M39" s="53" t="s">
        <v>72</v>
      </c>
    </row>
    <row r="40" spans="1:13" ht="15.75" thickBot="1" x14ac:dyDescent="0.3">
      <c r="A40" s="55" t="s">
        <v>208</v>
      </c>
      <c r="B40" s="55"/>
      <c r="C40" s="55"/>
      <c r="D40" s="55"/>
      <c r="E40" s="55"/>
      <c r="F40" s="55"/>
      <c r="G40" s="68"/>
      <c r="H40" s="68"/>
      <c r="I40" s="69">
        <f>SUM(I39)</f>
        <v>6.97</v>
      </c>
      <c r="J40" s="55"/>
      <c r="K40" s="55"/>
      <c r="L40" s="55"/>
      <c r="M40" s="55"/>
    </row>
    <row r="41" spans="1:13" ht="30.75" thickBot="1" x14ac:dyDescent="0.3">
      <c r="A41" s="58" t="s">
        <v>222</v>
      </c>
      <c r="B41" s="46" t="s">
        <v>223</v>
      </c>
      <c r="C41" s="47" t="s">
        <v>277</v>
      </c>
      <c r="D41" s="47" t="s">
        <v>224</v>
      </c>
      <c r="E41" s="47" t="s">
        <v>227</v>
      </c>
      <c r="F41" s="48" t="s">
        <v>63</v>
      </c>
      <c r="G41" s="66">
        <v>9.4491999999999994</v>
      </c>
      <c r="H41" s="66">
        <v>12.025051919999997</v>
      </c>
      <c r="I41" s="67">
        <v>11.005905107084018</v>
      </c>
      <c r="J41" s="49">
        <v>45107</v>
      </c>
      <c r="K41" s="50" t="s">
        <v>228</v>
      </c>
      <c r="L41" s="52" t="s">
        <v>75</v>
      </c>
      <c r="M41" s="53" t="s">
        <v>74</v>
      </c>
    </row>
    <row r="42" spans="1:13" ht="15.75" thickBot="1" x14ac:dyDescent="0.3">
      <c r="A42" s="55" t="s">
        <v>208</v>
      </c>
      <c r="B42" s="55"/>
      <c r="C42" s="55"/>
      <c r="D42" s="55"/>
      <c r="E42" s="55"/>
      <c r="F42" s="55"/>
      <c r="G42" s="69">
        <f>SUM(G41)</f>
        <v>9.4491999999999994</v>
      </c>
      <c r="H42" s="68"/>
      <c r="I42" s="68"/>
      <c r="J42" s="55"/>
      <c r="K42" s="55"/>
      <c r="L42" s="55"/>
      <c r="M42" s="55"/>
    </row>
    <row r="43" spans="1:13" ht="30.75" thickBot="1" x14ac:dyDescent="0.3">
      <c r="A43" s="58" t="s">
        <v>222</v>
      </c>
      <c r="B43" s="46" t="s">
        <v>223</v>
      </c>
      <c r="C43" s="47" t="s">
        <v>277</v>
      </c>
      <c r="D43" s="47" t="s">
        <v>224</v>
      </c>
      <c r="E43" s="47" t="s">
        <v>227</v>
      </c>
      <c r="F43" s="48" t="s">
        <v>63</v>
      </c>
      <c r="G43" s="66">
        <v>1.1985459688826026</v>
      </c>
      <c r="H43" s="66">
        <v>1.5252695999999997</v>
      </c>
      <c r="I43" s="67">
        <v>1.3959999999999999</v>
      </c>
      <c r="J43" s="49">
        <v>45107</v>
      </c>
      <c r="K43" s="50" t="s">
        <v>228</v>
      </c>
      <c r="L43" s="52" t="s">
        <v>77</v>
      </c>
      <c r="M43" s="53" t="s">
        <v>76</v>
      </c>
    </row>
    <row r="44" spans="1:13" ht="15.75" thickBot="1" x14ac:dyDescent="0.3">
      <c r="A44" s="55" t="s">
        <v>208</v>
      </c>
      <c r="B44" s="55"/>
      <c r="C44" s="55"/>
      <c r="D44" s="55"/>
      <c r="E44" s="55"/>
      <c r="F44" s="55"/>
      <c r="G44" s="68"/>
      <c r="H44" s="68"/>
      <c r="I44" s="69">
        <f>SUM(I43)</f>
        <v>1.3959999999999999</v>
      </c>
      <c r="J44" s="55"/>
      <c r="K44" s="55"/>
      <c r="L44" s="55"/>
      <c r="M44" s="55"/>
    </row>
    <row r="45" spans="1:13" ht="30.75" thickBot="1" x14ac:dyDescent="0.3">
      <c r="A45" s="58" t="s">
        <v>222</v>
      </c>
      <c r="B45" s="46" t="s">
        <v>223</v>
      </c>
      <c r="C45" s="47" t="s">
        <v>277</v>
      </c>
      <c r="D45" s="47" t="s">
        <v>224</v>
      </c>
      <c r="E45" s="47" t="s">
        <v>227</v>
      </c>
      <c r="F45" s="48" t="s">
        <v>63</v>
      </c>
      <c r="G45" s="66">
        <v>4.4548909999999999</v>
      </c>
      <c r="H45" s="66">
        <v>5.6692942865999987</v>
      </c>
      <c r="I45" s="67">
        <v>5.1888104398682033</v>
      </c>
      <c r="J45" s="49">
        <v>45107</v>
      </c>
      <c r="K45" s="50" t="s">
        <v>228</v>
      </c>
      <c r="L45" s="52" t="s">
        <v>80</v>
      </c>
      <c r="M45" s="53" t="s">
        <v>78</v>
      </c>
    </row>
    <row r="46" spans="1:13" ht="15.75" thickBot="1" x14ac:dyDescent="0.3">
      <c r="A46" s="55" t="s">
        <v>208</v>
      </c>
      <c r="B46" s="55"/>
      <c r="C46" s="55"/>
      <c r="D46" s="55"/>
      <c r="E46" s="55"/>
      <c r="F46" s="55"/>
      <c r="G46" s="69">
        <f>SUM(G45)</f>
        <v>4.4548909999999999</v>
      </c>
      <c r="H46" s="68"/>
      <c r="I46" s="68"/>
      <c r="J46" s="55"/>
      <c r="K46" s="55"/>
      <c r="L46" s="55"/>
      <c r="M46" s="55"/>
    </row>
    <row r="47" spans="1:13" ht="15.75" thickBot="1" x14ac:dyDescent="0.3">
      <c r="A47" s="54" t="s">
        <v>270</v>
      </c>
      <c r="B47" s="46" t="s">
        <v>223</v>
      </c>
      <c r="C47" s="47" t="s">
        <v>323</v>
      </c>
      <c r="D47" s="47" t="s">
        <v>238</v>
      </c>
      <c r="E47" s="47" t="s">
        <v>256</v>
      </c>
      <c r="F47" s="48" t="s">
        <v>83</v>
      </c>
      <c r="G47" s="66">
        <v>1500</v>
      </c>
      <c r="H47" s="66">
        <v>10.398253093480296</v>
      </c>
      <c r="I47" s="67">
        <v>9.5169806666698271</v>
      </c>
      <c r="J47" s="49">
        <v>45107</v>
      </c>
      <c r="K47" s="50" t="s">
        <v>326</v>
      </c>
      <c r="L47" s="52" t="s">
        <v>85</v>
      </c>
      <c r="M47" s="53" t="s">
        <v>81</v>
      </c>
    </row>
    <row r="48" spans="1:13" ht="15.75" thickBot="1" x14ac:dyDescent="0.3">
      <c r="A48" s="55" t="s">
        <v>208</v>
      </c>
      <c r="B48" s="55"/>
      <c r="C48" s="55"/>
      <c r="D48" s="55"/>
      <c r="E48" s="55"/>
      <c r="F48" s="55"/>
      <c r="G48" s="69">
        <f>SUM(G47)</f>
        <v>1500</v>
      </c>
      <c r="H48" s="68"/>
      <c r="I48" s="68"/>
      <c r="J48" s="55"/>
      <c r="K48" s="55"/>
      <c r="L48" s="55"/>
      <c r="M48" s="55"/>
    </row>
    <row r="49" spans="1:13" ht="15.75" thickBot="1" x14ac:dyDescent="0.3">
      <c r="A49" s="54" t="s">
        <v>271</v>
      </c>
      <c r="B49" s="46" t="s">
        <v>223</v>
      </c>
      <c r="C49" s="47" t="s">
        <v>277</v>
      </c>
      <c r="D49" s="47" t="s">
        <v>224</v>
      </c>
      <c r="E49" s="47" t="s">
        <v>227</v>
      </c>
      <c r="F49" s="48" t="s">
        <v>63</v>
      </c>
      <c r="G49" s="66">
        <v>1</v>
      </c>
      <c r="H49" s="66">
        <v>1.2726</v>
      </c>
      <c r="I49" s="67">
        <v>1.1647446457990114</v>
      </c>
      <c r="J49" s="49">
        <v>45107</v>
      </c>
      <c r="K49" s="50" t="s">
        <v>346</v>
      </c>
      <c r="L49" s="52" t="s">
        <v>87</v>
      </c>
      <c r="M49" s="53" t="s">
        <v>86</v>
      </c>
    </row>
    <row r="50" spans="1:13" ht="15.75" thickBot="1" x14ac:dyDescent="0.3">
      <c r="A50" s="55" t="s">
        <v>208</v>
      </c>
      <c r="B50" s="55"/>
      <c r="C50" s="55"/>
      <c r="D50" s="55"/>
      <c r="E50" s="55"/>
      <c r="F50" s="55"/>
      <c r="G50" s="69">
        <f>SUM(G49)</f>
        <v>1</v>
      </c>
      <c r="H50" s="68"/>
      <c r="I50" s="68"/>
      <c r="J50" s="55"/>
      <c r="K50" s="55"/>
      <c r="L50" s="55"/>
      <c r="M50" s="55"/>
    </row>
    <row r="51" spans="1:13" ht="15.75" thickBot="1" x14ac:dyDescent="0.3">
      <c r="A51" s="54" t="s">
        <v>271</v>
      </c>
      <c r="B51" s="46" t="s">
        <v>223</v>
      </c>
      <c r="C51" s="47" t="s">
        <v>277</v>
      </c>
      <c r="D51" s="47" t="s">
        <v>224</v>
      </c>
      <c r="E51" s="47" t="s">
        <v>227</v>
      </c>
      <c r="F51" s="48" t="s">
        <v>63</v>
      </c>
      <c r="G51" s="66">
        <v>0.86437215150086444</v>
      </c>
      <c r="H51" s="66">
        <v>1.1000000000000001</v>
      </c>
      <c r="I51" s="67">
        <v>1.0067728354384038</v>
      </c>
      <c r="J51" s="49">
        <v>45107</v>
      </c>
      <c r="K51" s="50" t="s">
        <v>346</v>
      </c>
      <c r="L51" s="52" t="s">
        <v>89</v>
      </c>
      <c r="M51" s="53" t="s">
        <v>88</v>
      </c>
    </row>
    <row r="52" spans="1:13" ht="15.75" thickBot="1" x14ac:dyDescent="0.3">
      <c r="A52" s="55" t="s">
        <v>208</v>
      </c>
      <c r="B52" s="55"/>
      <c r="C52" s="55"/>
      <c r="D52" s="55"/>
      <c r="E52" s="55"/>
      <c r="F52" s="55"/>
      <c r="G52" s="68"/>
      <c r="H52" s="69">
        <f>SUM(H51)</f>
        <v>1.1000000000000001</v>
      </c>
      <c r="I52" s="68"/>
      <c r="J52" s="55"/>
      <c r="K52" s="55"/>
      <c r="L52" s="55"/>
      <c r="M52" s="55"/>
    </row>
    <row r="53" spans="1:13" ht="15.75" thickBot="1" x14ac:dyDescent="0.3">
      <c r="A53" s="54" t="s">
        <v>271</v>
      </c>
      <c r="B53" s="46" t="s">
        <v>223</v>
      </c>
      <c r="C53" s="47" t="s">
        <v>277</v>
      </c>
      <c r="D53" s="47" t="s">
        <v>224</v>
      </c>
      <c r="E53" s="47" t="s">
        <v>227</v>
      </c>
      <c r="F53" s="48" t="s">
        <v>63</v>
      </c>
      <c r="G53" s="66">
        <v>1</v>
      </c>
      <c r="H53" s="66">
        <v>1.2726</v>
      </c>
      <c r="I53" s="67">
        <v>1.1647446457990114</v>
      </c>
      <c r="J53" s="49">
        <v>45107</v>
      </c>
      <c r="K53" s="50" t="s">
        <v>346</v>
      </c>
      <c r="L53" s="52" t="s">
        <v>91</v>
      </c>
      <c r="M53" s="53" t="s">
        <v>90</v>
      </c>
    </row>
    <row r="54" spans="1:13" ht="15.75" thickBot="1" x14ac:dyDescent="0.3">
      <c r="A54" s="55" t="s">
        <v>208</v>
      </c>
      <c r="B54" s="55"/>
      <c r="C54" s="55"/>
      <c r="D54" s="55"/>
      <c r="E54" s="55"/>
      <c r="F54" s="55"/>
      <c r="G54" s="69">
        <f>SUM(G53)</f>
        <v>1</v>
      </c>
      <c r="H54" s="68"/>
      <c r="I54" s="68"/>
      <c r="J54" s="55"/>
      <c r="K54" s="55"/>
      <c r="L54" s="55"/>
      <c r="M54" s="55"/>
    </row>
    <row r="55" spans="1:13" ht="15.75" thickBot="1" x14ac:dyDescent="0.3">
      <c r="A55" s="45" t="s">
        <v>272</v>
      </c>
      <c r="B55" s="46" t="s">
        <v>223</v>
      </c>
      <c r="C55" s="47" t="s">
        <v>277</v>
      </c>
      <c r="D55" s="47" t="s">
        <v>224</v>
      </c>
      <c r="E55" s="47" t="s">
        <v>256</v>
      </c>
      <c r="F55" s="48" t="s">
        <v>183</v>
      </c>
      <c r="G55" s="66">
        <v>40.667023500000006</v>
      </c>
      <c r="H55" s="66">
        <v>5.19</v>
      </c>
      <c r="I55" s="67">
        <v>4.7501372872048329</v>
      </c>
      <c r="J55" s="49">
        <v>45107</v>
      </c>
      <c r="K55" s="50" t="s">
        <v>273</v>
      </c>
      <c r="L55" s="52" t="s">
        <v>93</v>
      </c>
      <c r="M55" s="53" t="s">
        <v>92</v>
      </c>
    </row>
    <row r="56" spans="1:13" ht="15.75" thickBot="1" x14ac:dyDescent="0.3">
      <c r="A56" s="55" t="s">
        <v>208</v>
      </c>
      <c r="B56" s="55"/>
      <c r="C56" s="55"/>
      <c r="D56" s="55"/>
      <c r="E56" s="55"/>
      <c r="F56" s="55"/>
      <c r="G56" s="68"/>
      <c r="H56" s="69">
        <f>SUM(H55)</f>
        <v>5.19</v>
      </c>
      <c r="I56" s="68"/>
      <c r="J56" s="55"/>
      <c r="K56" s="55"/>
      <c r="L56" s="55"/>
      <c r="M56" s="55"/>
    </row>
    <row r="57" spans="1:13" ht="15.75" thickBot="1" x14ac:dyDescent="0.3">
      <c r="A57" s="45" t="s">
        <v>272</v>
      </c>
      <c r="B57" s="46" t="s">
        <v>223</v>
      </c>
      <c r="C57" s="47" t="s">
        <v>277</v>
      </c>
      <c r="D57" s="47" t="s">
        <v>224</v>
      </c>
      <c r="E57" s="47" t="s">
        <v>256</v>
      </c>
      <c r="F57" s="48" t="s">
        <v>183</v>
      </c>
      <c r="G57" s="66">
        <v>7.8356500000000002</v>
      </c>
      <c r="H57" s="66">
        <v>1</v>
      </c>
      <c r="I57" s="67">
        <v>0.91524803221673068</v>
      </c>
      <c r="J57" s="49">
        <v>45107</v>
      </c>
      <c r="K57" s="50" t="s">
        <v>273</v>
      </c>
      <c r="L57" s="52" t="s">
        <v>95</v>
      </c>
      <c r="M57" s="53" t="s">
        <v>94</v>
      </c>
    </row>
    <row r="58" spans="1:13" ht="15.75" thickBot="1" x14ac:dyDescent="0.3">
      <c r="A58" s="55" t="s">
        <v>208</v>
      </c>
      <c r="B58" s="55"/>
      <c r="C58" s="55"/>
      <c r="D58" s="55"/>
      <c r="E58" s="55"/>
      <c r="F58" s="55"/>
      <c r="G58" s="68"/>
      <c r="H58" s="69">
        <f>SUM(H57)</f>
        <v>1</v>
      </c>
      <c r="I58" s="68"/>
      <c r="J58" s="55"/>
      <c r="K58" s="55"/>
      <c r="L58" s="55"/>
      <c r="M58" s="55"/>
    </row>
    <row r="59" spans="1:13" ht="30" x14ac:dyDescent="0.25">
      <c r="A59" s="54" t="s">
        <v>274</v>
      </c>
      <c r="B59" s="46" t="s">
        <v>223</v>
      </c>
      <c r="C59" s="47" t="s">
        <v>277</v>
      </c>
      <c r="D59" s="47" t="s">
        <v>224</v>
      </c>
      <c r="E59" s="47" t="s">
        <v>203</v>
      </c>
      <c r="F59" s="48" t="s">
        <v>32</v>
      </c>
      <c r="G59" s="66">
        <v>14.759193</v>
      </c>
      <c r="H59" s="66">
        <v>16.125895</v>
      </c>
      <c r="I59" s="67">
        <v>14.759193</v>
      </c>
      <c r="J59" s="49">
        <v>45107</v>
      </c>
      <c r="K59" s="50" t="s">
        <v>325</v>
      </c>
      <c r="L59" s="52" t="s">
        <v>97</v>
      </c>
      <c r="M59" s="53" t="s">
        <v>96</v>
      </c>
    </row>
    <row r="60" spans="1:13" ht="15.75" thickBot="1" x14ac:dyDescent="0.3">
      <c r="A60" s="54" t="s">
        <v>275</v>
      </c>
      <c r="B60" s="46" t="s">
        <v>223</v>
      </c>
      <c r="C60" s="47" t="s">
        <v>277</v>
      </c>
      <c r="D60" s="47" t="s">
        <v>263</v>
      </c>
      <c r="E60" s="47" t="s">
        <v>203</v>
      </c>
      <c r="F60" s="48" t="s">
        <v>32</v>
      </c>
      <c r="G60" s="66">
        <v>3.5457667924077931</v>
      </c>
      <c r="H60" s="66">
        <v>3.8741050000000001</v>
      </c>
      <c r="I60" s="67">
        <v>3.5457667924077931</v>
      </c>
      <c r="J60" s="49">
        <v>45107</v>
      </c>
      <c r="K60" s="50" t="s">
        <v>324</v>
      </c>
      <c r="L60" s="52" t="s">
        <v>97</v>
      </c>
      <c r="M60" s="53" t="s">
        <v>96</v>
      </c>
    </row>
    <row r="61" spans="1:13" ht="15.75" thickBot="1" x14ac:dyDescent="0.3">
      <c r="A61" s="55" t="s">
        <v>208</v>
      </c>
      <c r="B61" s="55"/>
      <c r="C61" s="55"/>
      <c r="D61" s="55"/>
      <c r="E61" s="55"/>
      <c r="F61" s="55"/>
      <c r="G61" s="68"/>
      <c r="H61" s="69">
        <f>SUM(H59:H60)</f>
        <v>20</v>
      </c>
      <c r="I61" s="68"/>
      <c r="J61" s="55"/>
      <c r="K61" s="55"/>
      <c r="L61" s="55"/>
      <c r="M61" s="55"/>
    </row>
    <row r="62" spans="1:13" ht="30" x14ac:dyDescent="0.25">
      <c r="A62" s="45" t="s">
        <v>276</v>
      </c>
      <c r="B62" s="46" t="s">
        <v>223</v>
      </c>
      <c r="C62" s="47" t="s">
        <v>277</v>
      </c>
      <c r="D62" s="47" t="s">
        <v>224</v>
      </c>
      <c r="E62" s="47" t="s">
        <v>256</v>
      </c>
      <c r="F62" s="48" t="s">
        <v>128</v>
      </c>
      <c r="G62" s="66">
        <v>5.5716539999999997</v>
      </c>
      <c r="H62" s="66">
        <v>0.77169723850845995</v>
      </c>
      <c r="I62" s="67">
        <v>0.70254809667182971</v>
      </c>
      <c r="J62" s="49">
        <v>45107</v>
      </c>
      <c r="K62" s="50" t="s">
        <v>278</v>
      </c>
      <c r="L62" s="52" t="s">
        <v>132</v>
      </c>
      <c r="M62" s="53" t="s">
        <v>131</v>
      </c>
    </row>
    <row r="63" spans="1:13" ht="30" x14ac:dyDescent="0.25">
      <c r="A63" s="45" t="s">
        <v>276</v>
      </c>
      <c r="B63" s="46" t="s">
        <v>223</v>
      </c>
      <c r="C63" s="47" t="s">
        <v>277</v>
      </c>
      <c r="D63" s="47" t="s">
        <v>224</v>
      </c>
      <c r="E63" s="47" t="s">
        <v>256</v>
      </c>
      <c r="F63" s="48" t="s">
        <v>128</v>
      </c>
      <c r="G63" s="66">
        <v>11.327959999999999</v>
      </c>
      <c r="H63" s="66">
        <v>1.568969546553733</v>
      </c>
      <c r="I63" s="67">
        <v>1.4283795686477696</v>
      </c>
      <c r="J63" s="49">
        <v>45107</v>
      </c>
      <c r="K63" s="50" t="s">
        <v>278</v>
      </c>
      <c r="L63" s="52" t="s">
        <v>134</v>
      </c>
      <c r="M63" s="53" t="s">
        <v>133</v>
      </c>
    </row>
    <row r="64" spans="1:13" ht="30" x14ac:dyDescent="0.25">
      <c r="A64" s="45" t="s">
        <v>276</v>
      </c>
      <c r="B64" s="46" t="s">
        <v>223</v>
      </c>
      <c r="C64" s="47" t="s">
        <v>277</v>
      </c>
      <c r="D64" s="47" t="s">
        <v>224</v>
      </c>
      <c r="E64" s="47" t="s">
        <v>256</v>
      </c>
      <c r="F64" s="48" t="s">
        <v>128</v>
      </c>
      <c r="G64" s="66">
        <v>44.53761343</v>
      </c>
      <c r="H64" s="66">
        <v>6.1686445880681573</v>
      </c>
      <c r="I64" s="67">
        <v>5.6158935112539696</v>
      </c>
      <c r="J64" s="49">
        <v>45107</v>
      </c>
      <c r="K64" s="50" t="s">
        <v>278</v>
      </c>
      <c r="L64" s="52" t="s">
        <v>136</v>
      </c>
      <c r="M64" s="53" t="s">
        <v>135</v>
      </c>
    </row>
    <row r="65" spans="1:13" ht="30" x14ac:dyDescent="0.25">
      <c r="A65" s="45" t="s">
        <v>276</v>
      </c>
      <c r="B65" s="46" t="s">
        <v>223</v>
      </c>
      <c r="C65" s="47" t="s">
        <v>277</v>
      </c>
      <c r="D65" s="47" t="s">
        <v>224</v>
      </c>
      <c r="E65" s="47" t="s">
        <v>256</v>
      </c>
      <c r="F65" s="48" t="s">
        <v>128</v>
      </c>
      <c r="G65" s="66">
        <v>18.011773720000001</v>
      </c>
      <c r="H65" s="66">
        <v>2.4947055291594293</v>
      </c>
      <c r="I65" s="67">
        <v>2.2711635260677858</v>
      </c>
      <c r="J65" s="49">
        <v>45107</v>
      </c>
      <c r="K65" s="50" t="s">
        <v>278</v>
      </c>
      <c r="L65" s="52" t="s">
        <v>138</v>
      </c>
      <c r="M65" s="53" t="s">
        <v>137</v>
      </c>
    </row>
    <row r="66" spans="1:13" ht="30" x14ac:dyDescent="0.25">
      <c r="A66" s="45" t="s">
        <v>276</v>
      </c>
      <c r="B66" s="46" t="s">
        <v>223</v>
      </c>
      <c r="C66" s="47" t="s">
        <v>277</v>
      </c>
      <c r="D66" s="47" t="s">
        <v>224</v>
      </c>
      <c r="E66" s="47" t="s">
        <v>256</v>
      </c>
      <c r="F66" s="48" t="s">
        <v>128</v>
      </c>
      <c r="G66" s="66">
        <v>24.536095469999999</v>
      </c>
      <c r="H66" s="66">
        <v>3.3983512109651701</v>
      </c>
      <c r="I66" s="67">
        <v>3.0938366187503394</v>
      </c>
      <c r="J66" s="49">
        <v>45107</v>
      </c>
      <c r="K66" s="50" t="s">
        <v>278</v>
      </c>
      <c r="L66" s="52" t="s">
        <v>140</v>
      </c>
      <c r="M66" s="53" t="s">
        <v>139</v>
      </c>
    </row>
    <row r="67" spans="1:13" ht="30" x14ac:dyDescent="0.25">
      <c r="A67" s="45" t="s">
        <v>276</v>
      </c>
      <c r="B67" s="46" t="s">
        <v>223</v>
      </c>
      <c r="C67" s="47" t="s">
        <v>277</v>
      </c>
      <c r="D67" s="47" t="s">
        <v>224</v>
      </c>
      <c r="E67" s="47" t="s">
        <v>256</v>
      </c>
      <c r="F67" s="48" t="s">
        <v>128</v>
      </c>
      <c r="G67" s="66">
        <v>13.007398589999999</v>
      </c>
      <c r="H67" s="66">
        <v>1.8015787721351388</v>
      </c>
      <c r="I67" s="67">
        <v>1.6401454796109634</v>
      </c>
      <c r="J67" s="49">
        <v>45107</v>
      </c>
      <c r="K67" s="50" t="s">
        <v>278</v>
      </c>
      <c r="L67" s="52" t="s">
        <v>142</v>
      </c>
      <c r="M67" s="53" t="s">
        <v>141</v>
      </c>
    </row>
    <row r="68" spans="1:13" ht="30" x14ac:dyDescent="0.25">
      <c r="A68" s="45" t="s">
        <v>276</v>
      </c>
      <c r="B68" s="46" t="s">
        <v>223</v>
      </c>
      <c r="C68" s="47" t="s">
        <v>277</v>
      </c>
      <c r="D68" s="47" t="s">
        <v>224</v>
      </c>
      <c r="E68" s="47" t="s">
        <v>256</v>
      </c>
      <c r="F68" s="48" t="s">
        <v>128</v>
      </c>
      <c r="G68" s="66">
        <v>21.749335739999999</v>
      </c>
      <c r="H68" s="66">
        <v>3.0123734047288924</v>
      </c>
      <c r="I68" s="67">
        <v>2.7424449594345957</v>
      </c>
      <c r="J68" s="49">
        <v>45107</v>
      </c>
      <c r="K68" s="50" t="s">
        <v>278</v>
      </c>
      <c r="L68" s="52" t="s">
        <v>144</v>
      </c>
      <c r="M68" s="53" t="s">
        <v>143</v>
      </c>
    </row>
    <row r="69" spans="1:13" ht="30" x14ac:dyDescent="0.25">
      <c r="A69" s="45" t="s">
        <v>276</v>
      </c>
      <c r="B69" s="46" t="s">
        <v>223</v>
      </c>
      <c r="C69" s="47" t="s">
        <v>277</v>
      </c>
      <c r="D69" s="47" t="s">
        <v>224</v>
      </c>
      <c r="E69" s="47" t="s">
        <v>256</v>
      </c>
      <c r="F69" s="48" t="s">
        <v>128</v>
      </c>
      <c r="G69" s="66">
        <v>8.9042909300000002</v>
      </c>
      <c r="H69" s="66">
        <v>1.2332813059742989</v>
      </c>
      <c r="I69" s="67">
        <v>1.1227711995546992</v>
      </c>
      <c r="J69" s="49">
        <v>45107</v>
      </c>
      <c r="K69" s="50" t="s">
        <v>278</v>
      </c>
      <c r="L69" s="52" t="s">
        <v>146</v>
      </c>
      <c r="M69" s="53" t="s">
        <v>145</v>
      </c>
    </row>
    <row r="70" spans="1:13" ht="30" x14ac:dyDescent="0.25">
      <c r="A70" s="45" t="s">
        <v>276</v>
      </c>
      <c r="B70" s="46" t="s">
        <v>223</v>
      </c>
      <c r="C70" s="47" t="s">
        <v>277</v>
      </c>
      <c r="D70" s="47" t="s">
        <v>224</v>
      </c>
      <c r="E70" s="47" t="s">
        <v>256</v>
      </c>
      <c r="F70" s="48" t="s">
        <v>128</v>
      </c>
      <c r="G70" s="66">
        <v>17.155014999999999</v>
      </c>
      <c r="H70" s="66">
        <v>2.3760408851790165</v>
      </c>
      <c r="I70" s="67">
        <v>2.1631320136940824</v>
      </c>
      <c r="J70" s="49">
        <v>45107</v>
      </c>
      <c r="K70" s="50" t="s">
        <v>278</v>
      </c>
      <c r="L70" s="52" t="s">
        <v>148</v>
      </c>
      <c r="M70" s="53" t="s">
        <v>147</v>
      </c>
    </row>
    <row r="71" spans="1:13" ht="30" x14ac:dyDescent="0.25">
      <c r="A71" s="45" t="s">
        <v>276</v>
      </c>
      <c r="B71" s="46" t="s">
        <v>223</v>
      </c>
      <c r="C71" s="47" t="s">
        <v>277</v>
      </c>
      <c r="D71" s="47" t="s">
        <v>224</v>
      </c>
      <c r="E71" s="47" t="s">
        <v>256</v>
      </c>
      <c r="F71" s="48" t="s">
        <v>128</v>
      </c>
      <c r="G71" s="66">
        <v>8.5480250299999998</v>
      </c>
      <c r="H71" s="66">
        <v>1.1839369979457079</v>
      </c>
      <c r="I71" s="67">
        <v>1.0778484656674052</v>
      </c>
      <c r="J71" s="49">
        <v>45107</v>
      </c>
      <c r="K71" s="50" t="s">
        <v>278</v>
      </c>
      <c r="L71" s="50" t="s">
        <v>150</v>
      </c>
      <c r="M71" s="50" t="s">
        <v>149</v>
      </c>
    </row>
    <row r="72" spans="1:13" ht="30" x14ac:dyDescent="0.25">
      <c r="A72" s="45" t="s">
        <v>276</v>
      </c>
      <c r="B72" s="46" t="s">
        <v>223</v>
      </c>
      <c r="C72" s="47" t="s">
        <v>277</v>
      </c>
      <c r="D72" s="47" t="s">
        <v>224</v>
      </c>
      <c r="E72" s="47" t="s">
        <v>256</v>
      </c>
      <c r="F72" s="48" t="s">
        <v>128</v>
      </c>
      <c r="G72" s="66">
        <v>5.5785799999999997</v>
      </c>
      <c r="H72" s="66">
        <v>0.77265651829753323</v>
      </c>
      <c r="I72" s="67">
        <v>0.70342141869030916</v>
      </c>
      <c r="J72" s="49">
        <v>45107</v>
      </c>
      <c r="K72" s="50" t="s">
        <v>278</v>
      </c>
      <c r="L72" s="52" t="s">
        <v>152</v>
      </c>
      <c r="M72" s="53" t="s">
        <v>151</v>
      </c>
    </row>
    <row r="73" spans="1:13" ht="30" x14ac:dyDescent="0.25">
      <c r="A73" s="45" t="s">
        <v>276</v>
      </c>
      <c r="B73" s="46" t="s">
        <v>223</v>
      </c>
      <c r="C73" s="47" t="s">
        <v>277</v>
      </c>
      <c r="D73" s="47" t="s">
        <v>224</v>
      </c>
      <c r="E73" s="47" t="s">
        <v>256</v>
      </c>
      <c r="F73" s="48" t="s">
        <v>128</v>
      </c>
      <c r="G73" s="66">
        <v>24.204000000000001</v>
      </c>
      <c r="H73" s="66">
        <v>3.3523546079599997</v>
      </c>
      <c r="I73" s="67">
        <v>3.0519616135253496</v>
      </c>
      <c r="J73" s="49">
        <v>45107</v>
      </c>
      <c r="K73" s="50" t="s">
        <v>278</v>
      </c>
      <c r="L73" s="52" t="s">
        <v>154</v>
      </c>
      <c r="M73" s="53" t="s">
        <v>153</v>
      </c>
    </row>
    <row r="74" spans="1:13" ht="30" x14ac:dyDescent="0.25">
      <c r="A74" s="45" t="s">
        <v>276</v>
      </c>
      <c r="B74" s="46" t="s">
        <v>223</v>
      </c>
      <c r="C74" s="47" t="s">
        <v>277</v>
      </c>
      <c r="D74" s="47" t="s">
        <v>224</v>
      </c>
      <c r="E74" s="47" t="s">
        <v>256</v>
      </c>
      <c r="F74" s="48" t="s">
        <v>128</v>
      </c>
      <c r="G74" s="66">
        <v>7.6798660999999999</v>
      </c>
      <c r="H74" s="66">
        <v>1.0636933774934223</v>
      </c>
      <c r="I74" s="67">
        <v>0.96837946348597892</v>
      </c>
      <c r="J74" s="49">
        <v>45107</v>
      </c>
      <c r="K74" s="50" t="s">
        <v>278</v>
      </c>
      <c r="L74" s="52" t="s">
        <v>156</v>
      </c>
      <c r="M74" s="53" t="s">
        <v>155</v>
      </c>
    </row>
    <row r="75" spans="1:13" ht="30" x14ac:dyDescent="0.25">
      <c r="A75" s="45" t="s">
        <v>276</v>
      </c>
      <c r="B75" s="46" t="s">
        <v>223</v>
      </c>
      <c r="C75" s="47" t="s">
        <v>277</v>
      </c>
      <c r="D75" s="47" t="s">
        <v>224</v>
      </c>
      <c r="E75" s="47" t="s">
        <v>256</v>
      </c>
      <c r="F75" s="48" t="s">
        <v>128</v>
      </c>
      <c r="G75" s="66">
        <v>8.1296999999999997</v>
      </c>
      <c r="H75" s="66">
        <v>1.1259972424529998</v>
      </c>
      <c r="I75" s="67">
        <v>1.0251004928721299</v>
      </c>
      <c r="J75" s="49">
        <v>45107</v>
      </c>
      <c r="K75" s="50" t="s">
        <v>278</v>
      </c>
      <c r="L75" s="52" t="s">
        <v>158</v>
      </c>
      <c r="M75" s="53" t="s">
        <v>157</v>
      </c>
    </row>
    <row r="76" spans="1:13" ht="30" x14ac:dyDescent="0.25">
      <c r="A76" s="45" t="s">
        <v>276</v>
      </c>
      <c r="B76" s="46" t="s">
        <v>223</v>
      </c>
      <c r="C76" s="47" t="s">
        <v>277</v>
      </c>
      <c r="D76" s="47" t="s">
        <v>224</v>
      </c>
      <c r="E76" s="47" t="s">
        <v>256</v>
      </c>
      <c r="F76" s="48" t="s">
        <v>128</v>
      </c>
      <c r="G76" s="66">
        <v>1.47133</v>
      </c>
      <c r="H76" s="66">
        <v>0.20378532082836665</v>
      </c>
      <c r="I76" s="67">
        <v>0.18552481741977578</v>
      </c>
      <c r="J76" s="49">
        <v>45107</v>
      </c>
      <c r="K76" s="50" t="s">
        <v>278</v>
      </c>
      <c r="L76" s="52" t="s">
        <v>162</v>
      </c>
      <c r="M76" s="53" t="s">
        <v>161</v>
      </c>
    </row>
    <row r="77" spans="1:13" ht="30" x14ac:dyDescent="0.25">
      <c r="A77" s="45" t="s">
        <v>276</v>
      </c>
      <c r="B77" s="46" t="s">
        <v>223</v>
      </c>
      <c r="C77" s="47" t="s">
        <v>277</v>
      </c>
      <c r="D77" s="47" t="s">
        <v>224</v>
      </c>
      <c r="E77" s="47" t="s">
        <v>256</v>
      </c>
      <c r="F77" s="48" t="s">
        <v>128</v>
      </c>
      <c r="G77" s="66">
        <v>1.5</v>
      </c>
      <c r="H77" s="66">
        <v>0.20775623499999998</v>
      </c>
      <c r="I77" s="67">
        <v>0.18913991159676188</v>
      </c>
      <c r="J77" s="49">
        <v>45107</v>
      </c>
      <c r="K77" s="50" t="s">
        <v>278</v>
      </c>
      <c r="L77" s="52" t="s">
        <v>164</v>
      </c>
      <c r="M77" s="53" t="s">
        <v>163</v>
      </c>
    </row>
    <row r="78" spans="1:13" ht="30" x14ac:dyDescent="0.25">
      <c r="A78" s="45" t="s">
        <v>276</v>
      </c>
      <c r="B78" s="46" t="s">
        <v>223</v>
      </c>
      <c r="C78" s="47" t="s">
        <v>277</v>
      </c>
      <c r="D78" s="47" t="s">
        <v>224</v>
      </c>
      <c r="E78" s="47" t="s">
        <v>256</v>
      </c>
      <c r="F78" s="48" t="s">
        <v>128</v>
      </c>
      <c r="G78" s="66">
        <v>6.3</v>
      </c>
      <c r="H78" s="66">
        <v>0.87257618699999995</v>
      </c>
      <c r="I78" s="67">
        <v>0.7943876287063999</v>
      </c>
      <c r="J78" s="49">
        <v>45107</v>
      </c>
      <c r="K78" s="50" t="s">
        <v>278</v>
      </c>
      <c r="L78" s="52" t="s">
        <v>166</v>
      </c>
      <c r="M78" s="53" t="s">
        <v>165</v>
      </c>
    </row>
    <row r="79" spans="1:13" ht="30" x14ac:dyDescent="0.25">
      <c r="A79" s="54" t="s">
        <v>279</v>
      </c>
      <c r="B79" s="46" t="s">
        <v>223</v>
      </c>
      <c r="C79" s="47" t="s">
        <v>323</v>
      </c>
      <c r="D79" s="47" t="s">
        <v>238</v>
      </c>
      <c r="E79" s="47" t="s">
        <v>250</v>
      </c>
      <c r="F79" s="48" t="s">
        <v>128</v>
      </c>
      <c r="G79" s="66">
        <v>13.156783000000001</v>
      </c>
      <c r="H79" s="66">
        <v>1.8222691338613366</v>
      </c>
      <c r="I79" s="67">
        <v>1.6589818490118533</v>
      </c>
      <c r="J79" s="49">
        <v>45107</v>
      </c>
      <c r="K79" s="50" t="s">
        <v>340</v>
      </c>
      <c r="L79" s="52" t="s">
        <v>160</v>
      </c>
      <c r="M79" s="53" t="s">
        <v>159</v>
      </c>
    </row>
    <row r="80" spans="1:13" ht="30" x14ac:dyDescent="0.25">
      <c r="A80" s="54" t="s">
        <v>279</v>
      </c>
      <c r="B80" s="46" t="s">
        <v>223</v>
      </c>
      <c r="C80" s="47" t="s">
        <v>323</v>
      </c>
      <c r="D80" s="47" t="s">
        <v>238</v>
      </c>
      <c r="E80" s="47" t="s">
        <v>250</v>
      </c>
      <c r="F80" s="48" t="s">
        <v>128</v>
      </c>
      <c r="G80" s="66">
        <v>4.5</v>
      </c>
      <c r="H80" s="66">
        <v>0.61996280223186606</v>
      </c>
      <c r="I80" s="67">
        <v>0.5644100749987403</v>
      </c>
      <c r="J80" s="49">
        <v>45107</v>
      </c>
      <c r="K80" s="50" t="s">
        <v>340</v>
      </c>
      <c r="L80" s="52" t="s">
        <v>168</v>
      </c>
      <c r="M80" s="53" t="s">
        <v>167</v>
      </c>
    </row>
    <row r="81" spans="1:13" ht="30" x14ac:dyDescent="0.25">
      <c r="A81" s="54" t="s">
        <v>279</v>
      </c>
      <c r="B81" s="46" t="s">
        <v>223</v>
      </c>
      <c r="C81" s="47" t="s">
        <v>323</v>
      </c>
      <c r="D81" s="47" t="s">
        <v>238</v>
      </c>
      <c r="E81" s="47" t="s">
        <v>250</v>
      </c>
      <c r="F81" s="48" t="s">
        <v>128</v>
      </c>
      <c r="G81" s="66">
        <v>3.87</v>
      </c>
      <c r="H81" s="66">
        <v>0.53316800991940483</v>
      </c>
      <c r="I81" s="67">
        <v>0.48539266449891671</v>
      </c>
      <c r="J81" s="49">
        <v>45107</v>
      </c>
      <c r="K81" s="50" t="s">
        <v>340</v>
      </c>
      <c r="L81" s="52" t="s">
        <v>170</v>
      </c>
      <c r="M81" s="53" t="s">
        <v>169</v>
      </c>
    </row>
    <row r="82" spans="1:13" ht="30" x14ac:dyDescent="0.25">
      <c r="A82" s="54" t="s">
        <v>279</v>
      </c>
      <c r="B82" s="46" t="s">
        <v>223</v>
      </c>
      <c r="C82" s="47" t="s">
        <v>323</v>
      </c>
      <c r="D82" s="47" t="s">
        <v>238</v>
      </c>
      <c r="E82" s="47" t="s">
        <v>250</v>
      </c>
      <c r="F82" s="48" t="s">
        <v>128</v>
      </c>
      <c r="G82" s="66">
        <v>4.0999999999999996</v>
      </c>
      <c r="H82" s="66">
        <v>0.56485499758903357</v>
      </c>
      <c r="I82" s="67">
        <v>0.5142402905544079</v>
      </c>
      <c r="J82" s="49">
        <v>45107</v>
      </c>
      <c r="K82" s="50" t="s">
        <v>340</v>
      </c>
      <c r="L82" s="52" t="s">
        <v>172</v>
      </c>
      <c r="M82" s="53" t="s">
        <v>171</v>
      </c>
    </row>
    <row r="83" spans="1:13" ht="30" x14ac:dyDescent="0.25">
      <c r="A83" s="54" t="s">
        <v>279</v>
      </c>
      <c r="B83" s="46" t="s">
        <v>223</v>
      </c>
      <c r="C83" s="47" t="s">
        <v>323</v>
      </c>
      <c r="D83" s="47" t="s">
        <v>238</v>
      </c>
      <c r="E83" s="47" t="s">
        <v>250</v>
      </c>
      <c r="F83" s="48" t="s">
        <v>128</v>
      </c>
      <c r="G83" s="66">
        <v>4.3</v>
      </c>
      <c r="H83" s="66">
        <v>0.59240889991044976</v>
      </c>
      <c r="I83" s="67">
        <v>0.53932518277657404</v>
      </c>
      <c r="J83" s="49">
        <v>45107</v>
      </c>
      <c r="K83" s="50" t="s">
        <v>340</v>
      </c>
      <c r="L83" s="52" t="s">
        <v>174</v>
      </c>
      <c r="M83" s="53" t="s">
        <v>173</v>
      </c>
    </row>
    <row r="84" spans="1:13" ht="30" x14ac:dyDescent="0.25">
      <c r="A84" s="54" t="s">
        <v>279</v>
      </c>
      <c r="B84" s="46" t="s">
        <v>223</v>
      </c>
      <c r="C84" s="47" t="s">
        <v>323</v>
      </c>
      <c r="D84" s="47" t="s">
        <v>238</v>
      </c>
      <c r="E84" s="47" t="s">
        <v>250</v>
      </c>
      <c r="F84" s="48" t="s">
        <v>128</v>
      </c>
      <c r="G84" s="66">
        <v>1.3</v>
      </c>
      <c r="H84" s="66">
        <v>0.17910036508920577</v>
      </c>
      <c r="I84" s="67">
        <v>0.16305179944408055</v>
      </c>
      <c r="J84" s="49">
        <v>45107</v>
      </c>
      <c r="K84" s="50" t="s">
        <v>340</v>
      </c>
      <c r="L84" s="52" t="s">
        <v>176</v>
      </c>
      <c r="M84" s="53" t="s">
        <v>175</v>
      </c>
    </row>
    <row r="85" spans="1:13" ht="30" x14ac:dyDescent="0.25">
      <c r="A85" s="54" t="s">
        <v>279</v>
      </c>
      <c r="B85" s="46" t="s">
        <v>223</v>
      </c>
      <c r="C85" s="47" t="s">
        <v>323</v>
      </c>
      <c r="D85" s="47" t="s">
        <v>238</v>
      </c>
      <c r="E85" s="47" t="s">
        <v>250</v>
      </c>
      <c r="F85" s="48" t="s">
        <v>128</v>
      </c>
      <c r="G85" s="66">
        <v>6.55</v>
      </c>
      <c r="H85" s="66">
        <v>0.90239030102638285</v>
      </c>
      <c r="I85" s="67">
        <v>0.82153022027594425</v>
      </c>
      <c r="J85" s="49">
        <v>45107</v>
      </c>
      <c r="K85" s="50" t="s">
        <v>340</v>
      </c>
      <c r="L85" s="52" t="s">
        <v>178</v>
      </c>
      <c r="M85" s="53" t="s">
        <v>177</v>
      </c>
    </row>
    <row r="86" spans="1:13" ht="30.75" thickBot="1" x14ac:dyDescent="0.3">
      <c r="A86" s="54" t="s">
        <v>279</v>
      </c>
      <c r="B86" s="46" t="s">
        <v>223</v>
      </c>
      <c r="C86" s="47" t="s">
        <v>323</v>
      </c>
      <c r="D86" s="47" t="s">
        <v>238</v>
      </c>
      <c r="E86" s="47" t="s">
        <v>250</v>
      </c>
      <c r="F86" s="48" t="s">
        <v>128</v>
      </c>
      <c r="G86" s="66">
        <v>1.6</v>
      </c>
      <c r="H86" s="66">
        <v>0.22043121857133019</v>
      </c>
      <c r="I86" s="67">
        <v>0.20067913777732993</v>
      </c>
      <c r="J86" s="49">
        <v>45107</v>
      </c>
      <c r="K86" s="50" t="s">
        <v>340</v>
      </c>
      <c r="L86" s="52" t="s">
        <v>180</v>
      </c>
      <c r="M86" s="53" t="s">
        <v>179</v>
      </c>
    </row>
    <row r="87" spans="1:13" ht="15.75" thickBot="1" x14ac:dyDescent="0.3">
      <c r="A87" s="55" t="s">
        <v>280</v>
      </c>
      <c r="B87" s="55"/>
      <c r="C87" s="55"/>
      <c r="D87" s="55"/>
      <c r="E87" s="55"/>
      <c r="F87" s="55"/>
      <c r="G87" s="69">
        <f>SUM(G62:G86)</f>
        <v>267.58942101000002</v>
      </c>
      <c r="H87" s="68"/>
      <c r="I87" s="68"/>
      <c r="J87" s="55"/>
      <c r="K87" s="55"/>
      <c r="L87" s="55"/>
      <c r="M87" s="55"/>
    </row>
    <row r="88" spans="1:13" x14ac:dyDescent="0.25">
      <c r="H88" s="61"/>
    </row>
    <row r="91" spans="1:13" x14ac:dyDescent="0.25">
      <c r="H91" s="31"/>
      <c r="I91" s="72"/>
    </row>
    <row r="92" spans="1:13" x14ac:dyDescent="0.25">
      <c r="H92" s="31"/>
      <c r="I92" s="72"/>
    </row>
    <row r="93" spans="1:13" x14ac:dyDescent="0.25">
      <c r="H93" s="81"/>
    </row>
  </sheetData>
  <sheetProtection algorithmName="SHA-512" hashValue="Vc+QQSBzzpolRc5clo3KYzgcUCK0Y4lj2iOmHZbinoQiiEVzGaTbzjNSmwuIbA8WGM2hrFLKOBWSgG05hdjeFA==" saltValue="uvxb+r80bT0zoVFMgtpwLA==" spinCount="100000" sheet="1" objects="1" scenarios="1" autoFilter="0"/>
  <conditionalFormatting sqref="M60">
    <cfRule type="containsBlanks" dxfId="156" priority="13">
      <formula>LEN(TRIM(M60))=0</formula>
    </cfRule>
  </conditionalFormatting>
  <conditionalFormatting sqref="L60">
    <cfRule type="containsBlanks" dxfId="155" priority="14">
      <formula>LEN(TRIM(L60))=0</formula>
    </cfRule>
  </conditionalFormatting>
  <conditionalFormatting sqref="M2">
    <cfRule type="containsBlanks" dxfId="154" priority="96">
      <formula>LEN(TRIM(M2))=0</formula>
    </cfRule>
  </conditionalFormatting>
  <conditionalFormatting sqref="L2">
    <cfRule type="containsBlanks" dxfId="153" priority="95">
      <formula>LEN(TRIM(L2))=0</formula>
    </cfRule>
  </conditionalFormatting>
  <conditionalFormatting sqref="M3">
    <cfRule type="containsBlanks" dxfId="152" priority="94">
      <formula>LEN(TRIM(M3))=0</formula>
    </cfRule>
  </conditionalFormatting>
  <conditionalFormatting sqref="L3">
    <cfRule type="containsBlanks" dxfId="151" priority="93">
      <formula>LEN(TRIM(L3))=0</formula>
    </cfRule>
  </conditionalFormatting>
  <conditionalFormatting sqref="L5">
    <cfRule type="containsBlanks" dxfId="150" priority="92">
      <formula>LEN(TRIM(L5))=0</formula>
    </cfRule>
  </conditionalFormatting>
  <conditionalFormatting sqref="M5">
    <cfRule type="containsBlanks" dxfId="149" priority="91">
      <formula>LEN(TRIM(M5))=0</formula>
    </cfRule>
  </conditionalFormatting>
  <conditionalFormatting sqref="M7">
    <cfRule type="containsBlanks" dxfId="148" priority="90">
      <formula>LEN(TRIM(M7))=0</formula>
    </cfRule>
  </conditionalFormatting>
  <conditionalFormatting sqref="L7">
    <cfRule type="containsBlanks" dxfId="147" priority="89">
      <formula>LEN(TRIM(L7))=0</formula>
    </cfRule>
  </conditionalFormatting>
  <conditionalFormatting sqref="M8">
    <cfRule type="containsBlanks" dxfId="146" priority="88">
      <formula>LEN(TRIM(M8))=0</formula>
    </cfRule>
  </conditionalFormatting>
  <conditionalFormatting sqref="L8">
    <cfRule type="containsBlanks" dxfId="145" priority="87">
      <formula>LEN(TRIM(L8))=0</formula>
    </cfRule>
  </conditionalFormatting>
  <conditionalFormatting sqref="M10">
    <cfRule type="containsBlanks" dxfId="144" priority="86">
      <formula>LEN(TRIM(M10))=0</formula>
    </cfRule>
  </conditionalFormatting>
  <conditionalFormatting sqref="L10">
    <cfRule type="containsBlanks" dxfId="143" priority="85">
      <formula>LEN(TRIM(L10))=0</formula>
    </cfRule>
  </conditionalFormatting>
  <conditionalFormatting sqref="L11">
    <cfRule type="containsBlanks" dxfId="142" priority="83">
      <formula>LEN(TRIM(L11))=0</formula>
    </cfRule>
  </conditionalFormatting>
  <conditionalFormatting sqref="M11">
    <cfRule type="containsBlanks" dxfId="141" priority="84">
      <formula>LEN(TRIM(M11))=0</formula>
    </cfRule>
  </conditionalFormatting>
  <conditionalFormatting sqref="L12">
    <cfRule type="containsBlanks" dxfId="140" priority="82">
      <formula>LEN(TRIM(L12))=0</formula>
    </cfRule>
  </conditionalFormatting>
  <conditionalFormatting sqref="M12">
    <cfRule type="containsBlanks" dxfId="139" priority="81">
      <formula>LEN(TRIM(M12))=0</formula>
    </cfRule>
  </conditionalFormatting>
  <conditionalFormatting sqref="L13">
    <cfRule type="containsBlanks" dxfId="138" priority="80">
      <formula>LEN(TRIM(L13))=0</formula>
    </cfRule>
  </conditionalFormatting>
  <conditionalFormatting sqref="M13">
    <cfRule type="containsBlanks" dxfId="137" priority="79">
      <formula>LEN(TRIM(M13))=0</formula>
    </cfRule>
  </conditionalFormatting>
  <conditionalFormatting sqref="L15">
    <cfRule type="containsBlanks" dxfId="136" priority="74">
      <formula>LEN(TRIM(L15))=0</formula>
    </cfRule>
  </conditionalFormatting>
  <conditionalFormatting sqref="M15">
    <cfRule type="containsBlanks" dxfId="135" priority="73">
      <formula>LEN(TRIM(M15))=0</formula>
    </cfRule>
  </conditionalFormatting>
  <conditionalFormatting sqref="L16">
    <cfRule type="containsBlanks" dxfId="134" priority="72">
      <formula>LEN(TRIM(L16))=0</formula>
    </cfRule>
  </conditionalFormatting>
  <conditionalFormatting sqref="M16">
    <cfRule type="containsBlanks" dxfId="133" priority="71">
      <formula>LEN(TRIM(M16))=0</formula>
    </cfRule>
  </conditionalFormatting>
  <conditionalFormatting sqref="L17">
    <cfRule type="containsBlanks" dxfId="132" priority="70">
      <formula>LEN(TRIM(L17))=0</formula>
    </cfRule>
  </conditionalFormatting>
  <conditionalFormatting sqref="M17">
    <cfRule type="containsBlanks" dxfId="131" priority="69">
      <formula>LEN(TRIM(M17))=0</formula>
    </cfRule>
  </conditionalFormatting>
  <conditionalFormatting sqref="L18">
    <cfRule type="containsBlanks" dxfId="130" priority="68">
      <formula>LEN(TRIM(L18))=0</formula>
    </cfRule>
  </conditionalFormatting>
  <conditionalFormatting sqref="M18">
    <cfRule type="containsBlanks" dxfId="129" priority="67">
      <formula>LEN(TRIM(M18))=0</formula>
    </cfRule>
  </conditionalFormatting>
  <conditionalFormatting sqref="L19">
    <cfRule type="containsBlanks" dxfId="128" priority="66">
      <formula>LEN(TRIM(L19))=0</formula>
    </cfRule>
  </conditionalFormatting>
  <conditionalFormatting sqref="M19">
    <cfRule type="containsBlanks" dxfId="127" priority="65">
      <formula>LEN(TRIM(M19))=0</formula>
    </cfRule>
  </conditionalFormatting>
  <conditionalFormatting sqref="L20">
    <cfRule type="containsBlanks" dxfId="126" priority="64">
      <formula>LEN(TRIM(L20))=0</formula>
    </cfRule>
  </conditionalFormatting>
  <conditionalFormatting sqref="M20">
    <cfRule type="containsBlanks" dxfId="125" priority="63">
      <formula>LEN(TRIM(M20))=0</formula>
    </cfRule>
  </conditionalFormatting>
  <conditionalFormatting sqref="L21:L22">
    <cfRule type="containsBlanks" dxfId="124" priority="62">
      <formula>LEN(TRIM(L21))=0</formula>
    </cfRule>
  </conditionalFormatting>
  <conditionalFormatting sqref="M21:M22">
    <cfRule type="containsBlanks" dxfId="123" priority="61">
      <formula>LEN(TRIM(M21))=0</formula>
    </cfRule>
  </conditionalFormatting>
  <conditionalFormatting sqref="L23">
    <cfRule type="containsBlanks" dxfId="122" priority="60">
      <formula>LEN(TRIM(L23))=0</formula>
    </cfRule>
  </conditionalFormatting>
  <conditionalFormatting sqref="M23">
    <cfRule type="containsBlanks" dxfId="121" priority="59">
      <formula>LEN(TRIM(M23))=0</formula>
    </cfRule>
  </conditionalFormatting>
  <conditionalFormatting sqref="L25">
    <cfRule type="containsBlanks" dxfId="120" priority="58">
      <formula>LEN(TRIM(L25))=0</formula>
    </cfRule>
  </conditionalFormatting>
  <conditionalFormatting sqref="M25">
    <cfRule type="containsBlanks" dxfId="119" priority="57">
      <formula>LEN(TRIM(M25))=0</formula>
    </cfRule>
  </conditionalFormatting>
  <conditionalFormatting sqref="L27">
    <cfRule type="containsBlanks" dxfId="118" priority="56">
      <formula>LEN(TRIM(L27))=0</formula>
    </cfRule>
  </conditionalFormatting>
  <conditionalFormatting sqref="M27">
    <cfRule type="containsBlanks" dxfId="117" priority="55">
      <formula>LEN(TRIM(M27))=0</formula>
    </cfRule>
  </conditionalFormatting>
  <conditionalFormatting sqref="L29">
    <cfRule type="containsBlanks" dxfId="116" priority="54">
      <formula>LEN(TRIM(L29))=0</formula>
    </cfRule>
  </conditionalFormatting>
  <conditionalFormatting sqref="M29">
    <cfRule type="containsBlanks" dxfId="115" priority="53">
      <formula>LEN(TRIM(M29))=0</formula>
    </cfRule>
  </conditionalFormatting>
  <conditionalFormatting sqref="L31">
    <cfRule type="containsBlanks" dxfId="114" priority="52">
      <formula>LEN(TRIM(L31))=0</formula>
    </cfRule>
  </conditionalFormatting>
  <conditionalFormatting sqref="M31">
    <cfRule type="containsBlanks" dxfId="113" priority="51">
      <formula>LEN(TRIM(M31))=0</formula>
    </cfRule>
  </conditionalFormatting>
  <conditionalFormatting sqref="L33">
    <cfRule type="containsBlanks" dxfId="112" priority="50">
      <formula>LEN(TRIM(L33))=0</formula>
    </cfRule>
  </conditionalFormatting>
  <conditionalFormatting sqref="M33">
    <cfRule type="containsBlanks" dxfId="111" priority="49">
      <formula>LEN(TRIM(M33))=0</formula>
    </cfRule>
  </conditionalFormatting>
  <conditionalFormatting sqref="L35">
    <cfRule type="containsBlanks" dxfId="110" priority="48">
      <formula>LEN(TRIM(L35))=0</formula>
    </cfRule>
  </conditionalFormatting>
  <conditionalFormatting sqref="M35">
    <cfRule type="containsBlanks" dxfId="109" priority="47">
      <formula>LEN(TRIM(M35))=0</formula>
    </cfRule>
  </conditionalFormatting>
  <conditionalFormatting sqref="L51">
    <cfRule type="containsBlanks" dxfId="108" priority="46">
      <formula>LEN(TRIM(L51))=0</formula>
    </cfRule>
  </conditionalFormatting>
  <conditionalFormatting sqref="M51">
    <cfRule type="containsBlanks" dxfId="107" priority="45">
      <formula>LEN(TRIM(M51))=0</formula>
    </cfRule>
  </conditionalFormatting>
  <conditionalFormatting sqref="L66">
    <cfRule type="containsBlanks" dxfId="106" priority="44">
      <formula>LEN(TRIM(L66))=0</formula>
    </cfRule>
  </conditionalFormatting>
  <conditionalFormatting sqref="M66">
    <cfRule type="containsBlanks" dxfId="105" priority="43">
      <formula>LEN(TRIM(M66))=0</formula>
    </cfRule>
  </conditionalFormatting>
  <conditionalFormatting sqref="M67">
    <cfRule type="containsBlanks" dxfId="104" priority="41">
      <formula>LEN(TRIM(M67))=0</formula>
    </cfRule>
  </conditionalFormatting>
  <conditionalFormatting sqref="L67">
    <cfRule type="containsBlanks" dxfId="103" priority="42">
      <formula>LEN(TRIM(L67))=0</formula>
    </cfRule>
  </conditionalFormatting>
  <conditionalFormatting sqref="M69">
    <cfRule type="containsBlanks" dxfId="102" priority="39">
      <formula>LEN(TRIM(M69))=0</formula>
    </cfRule>
  </conditionalFormatting>
  <conditionalFormatting sqref="L69">
    <cfRule type="containsBlanks" dxfId="101" priority="40">
      <formula>LEN(TRIM(L69))=0</formula>
    </cfRule>
  </conditionalFormatting>
  <conditionalFormatting sqref="M70">
    <cfRule type="containsBlanks" dxfId="100" priority="37">
      <formula>LEN(TRIM(M70))=0</formula>
    </cfRule>
  </conditionalFormatting>
  <conditionalFormatting sqref="L70">
    <cfRule type="containsBlanks" dxfId="99" priority="38">
      <formula>LEN(TRIM(L70))=0</formula>
    </cfRule>
  </conditionalFormatting>
  <conditionalFormatting sqref="L37">
    <cfRule type="containsBlanks" dxfId="98" priority="36">
      <formula>LEN(TRIM(L37))=0</formula>
    </cfRule>
  </conditionalFormatting>
  <conditionalFormatting sqref="M37">
    <cfRule type="containsBlanks" dxfId="97" priority="35">
      <formula>LEN(TRIM(M37))=0</formula>
    </cfRule>
  </conditionalFormatting>
  <conditionalFormatting sqref="L39">
    <cfRule type="containsBlanks" dxfId="96" priority="34">
      <formula>LEN(TRIM(L39))=0</formula>
    </cfRule>
  </conditionalFormatting>
  <conditionalFormatting sqref="M39">
    <cfRule type="containsBlanks" dxfId="95" priority="33">
      <formula>LEN(TRIM(M39))=0</formula>
    </cfRule>
  </conditionalFormatting>
  <conditionalFormatting sqref="L41">
    <cfRule type="containsBlanks" dxfId="94" priority="32">
      <formula>LEN(TRIM(L41))=0</formula>
    </cfRule>
  </conditionalFormatting>
  <conditionalFormatting sqref="M41">
    <cfRule type="containsBlanks" dxfId="93" priority="31">
      <formula>LEN(TRIM(M41))=0</formula>
    </cfRule>
  </conditionalFormatting>
  <conditionalFormatting sqref="L43">
    <cfRule type="containsBlanks" dxfId="92" priority="30">
      <formula>LEN(TRIM(L43))=0</formula>
    </cfRule>
  </conditionalFormatting>
  <conditionalFormatting sqref="M43">
    <cfRule type="containsBlanks" dxfId="91" priority="29">
      <formula>LEN(TRIM(M43))=0</formula>
    </cfRule>
  </conditionalFormatting>
  <conditionalFormatting sqref="L45">
    <cfRule type="containsBlanks" dxfId="90" priority="28">
      <formula>LEN(TRIM(L45))=0</formula>
    </cfRule>
  </conditionalFormatting>
  <conditionalFormatting sqref="M45">
    <cfRule type="containsBlanks" dxfId="89" priority="27">
      <formula>LEN(TRIM(M45))=0</formula>
    </cfRule>
  </conditionalFormatting>
  <conditionalFormatting sqref="L47">
    <cfRule type="containsBlanks" dxfId="88" priority="26">
      <formula>LEN(TRIM(L47))=0</formula>
    </cfRule>
  </conditionalFormatting>
  <conditionalFormatting sqref="M47">
    <cfRule type="containsBlanks" dxfId="87" priority="25">
      <formula>LEN(TRIM(M47))=0</formula>
    </cfRule>
  </conditionalFormatting>
  <conditionalFormatting sqref="L49">
    <cfRule type="containsBlanks" dxfId="86" priority="24">
      <formula>LEN(TRIM(L49))=0</formula>
    </cfRule>
  </conditionalFormatting>
  <conditionalFormatting sqref="M49">
    <cfRule type="containsBlanks" dxfId="85" priority="23">
      <formula>LEN(TRIM(M49))=0</formula>
    </cfRule>
  </conditionalFormatting>
  <conditionalFormatting sqref="L62">
    <cfRule type="containsBlanks" dxfId="84" priority="12">
      <formula>LEN(TRIM(L62))=0</formula>
    </cfRule>
  </conditionalFormatting>
  <conditionalFormatting sqref="M62">
    <cfRule type="containsBlanks" dxfId="83" priority="11">
      <formula>LEN(TRIM(M62))=0</formula>
    </cfRule>
  </conditionalFormatting>
  <conditionalFormatting sqref="L63">
    <cfRule type="containsBlanks" dxfId="82" priority="10">
      <formula>LEN(TRIM(L63))=0</formula>
    </cfRule>
  </conditionalFormatting>
  <conditionalFormatting sqref="M63">
    <cfRule type="containsBlanks" dxfId="81" priority="9">
      <formula>LEN(TRIM(M63))=0</formula>
    </cfRule>
  </conditionalFormatting>
  <conditionalFormatting sqref="L64">
    <cfRule type="containsBlanks" dxfId="80" priority="8">
      <formula>LEN(TRIM(L64))=0</formula>
    </cfRule>
  </conditionalFormatting>
  <conditionalFormatting sqref="M64">
    <cfRule type="containsBlanks" dxfId="79" priority="7">
      <formula>LEN(TRIM(M64))=0</formula>
    </cfRule>
  </conditionalFormatting>
  <conditionalFormatting sqref="L65">
    <cfRule type="containsBlanks" dxfId="78" priority="6">
      <formula>LEN(TRIM(L65))=0</formula>
    </cfRule>
  </conditionalFormatting>
  <conditionalFormatting sqref="M65">
    <cfRule type="containsBlanks" dxfId="77" priority="5">
      <formula>LEN(TRIM(M65))=0</formula>
    </cfRule>
  </conditionalFormatting>
  <conditionalFormatting sqref="M68">
    <cfRule type="containsBlanks" dxfId="76" priority="3">
      <formula>LEN(TRIM(M68))=0</formula>
    </cfRule>
  </conditionalFormatting>
  <conditionalFormatting sqref="L68">
    <cfRule type="containsBlanks" dxfId="75" priority="4">
      <formula>LEN(TRIM(L68))=0</formula>
    </cfRule>
  </conditionalFormatting>
  <conditionalFormatting sqref="L53">
    <cfRule type="containsBlanks" dxfId="74" priority="22">
      <formula>LEN(TRIM(L53))=0</formula>
    </cfRule>
  </conditionalFormatting>
  <conditionalFormatting sqref="M53">
    <cfRule type="containsBlanks" dxfId="73" priority="21">
      <formula>LEN(TRIM(M53))=0</formula>
    </cfRule>
  </conditionalFormatting>
  <conditionalFormatting sqref="L55">
    <cfRule type="containsBlanks" dxfId="72" priority="20">
      <formula>LEN(TRIM(L55))=0</formula>
    </cfRule>
  </conditionalFormatting>
  <conditionalFormatting sqref="M55">
    <cfRule type="containsBlanks" dxfId="71" priority="19">
      <formula>LEN(TRIM(M55))=0</formula>
    </cfRule>
  </conditionalFormatting>
  <conditionalFormatting sqref="L57">
    <cfRule type="containsBlanks" dxfId="70" priority="18">
      <formula>LEN(TRIM(L57))=0</formula>
    </cfRule>
  </conditionalFormatting>
  <conditionalFormatting sqref="M57">
    <cfRule type="containsBlanks" dxfId="69" priority="17">
      <formula>LEN(TRIM(M57))=0</formula>
    </cfRule>
  </conditionalFormatting>
  <conditionalFormatting sqref="L59">
    <cfRule type="containsBlanks" dxfId="68" priority="16">
      <formula>LEN(TRIM(L59))=0</formula>
    </cfRule>
  </conditionalFormatting>
  <conditionalFormatting sqref="M59">
    <cfRule type="containsBlanks" dxfId="67" priority="15">
      <formula>LEN(TRIM(M59))=0</formula>
    </cfRule>
  </conditionalFormatting>
  <conditionalFormatting sqref="L72:L86">
    <cfRule type="containsBlanks" dxfId="66" priority="2">
      <formula>LEN(TRIM(L72))=0</formula>
    </cfRule>
  </conditionalFormatting>
  <conditionalFormatting sqref="M72:M86">
    <cfRule type="containsBlanks" dxfId="65" priority="1">
      <formula>LEN(TRIM(M72))=0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horizontalDpi="90" verticalDpi="90" r:id="rId1"/>
  <headerFooter>
    <oddHeader>&amp;A</oddHeader>
    <oddFooter>&amp;C&amp;1#&amp;"Calibri"&amp;10&amp;K000000PUBLIC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'M:\Green Bonds\Asset Register\[Asset Register Jun 23.xlsx]HSBC Bonds'!#REF!</xm:f>
          </x14:formula1>
          <xm:sqref>M71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zoomScale="80" zoomScaleNormal="80" workbookViewId="0">
      <pane ySplit="1" topLeftCell="A2" activePane="bottomLeft" state="frozen"/>
      <selection activeCell="H31" sqref="H31"/>
      <selection pane="bottomLeft" sqref="A1:XFD1048576"/>
    </sheetView>
  </sheetViews>
  <sheetFormatPr defaultRowHeight="15" x14ac:dyDescent="0.25"/>
  <cols>
    <col min="1" max="1" width="29.28515625" customWidth="1"/>
    <col min="2" max="2" width="18.7109375" bestFit="1" customWidth="1"/>
    <col min="3" max="3" width="37.7109375" bestFit="1" customWidth="1"/>
    <col min="4" max="4" width="29.85546875" bestFit="1" customWidth="1"/>
    <col min="5" max="5" width="67.140625" bestFit="1" customWidth="1"/>
    <col min="6" max="6" width="10.85546875" bestFit="1" customWidth="1"/>
    <col min="7" max="7" width="5.7109375" bestFit="1" customWidth="1"/>
    <col min="8" max="8" width="13" bestFit="1" customWidth="1"/>
    <col min="9" max="9" width="10.85546875" bestFit="1" customWidth="1"/>
    <col min="10" max="10" width="11.5703125" bestFit="1" customWidth="1"/>
    <col min="11" max="11" width="65.140625" customWidth="1"/>
    <col min="12" max="12" width="16.42578125" customWidth="1"/>
    <col min="13" max="13" width="25.140625" bestFit="1" customWidth="1"/>
  </cols>
  <sheetData>
    <row r="1" spans="1:13" ht="30" x14ac:dyDescent="0.25">
      <c r="A1" s="43" t="s">
        <v>211</v>
      </c>
      <c r="B1" s="43" t="s">
        <v>212</v>
      </c>
      <c r="C1" s="43" t="s">
        <v>213</v>
      </c>
      <c r="D1" s="43" t="s">
        <v>215</v>
      </c>
      <c r="E1" s="43" t="s">
        <v>216</v>
      </c>
      <c r="F1" s="43" t="s">
        <v>335</v>
      </c>
      <c r="G1" s="43" t="s">
        <v>217</v>
      </c>
      <c r="H1" s="44" t="s">
        <v>336</v>
      </c>
      <c r="I1" s="44" t="s">
        <v>337</v>
      </c>
      <c r="J1" s="44" t="s">
        <v>218</v>
      </c>
      <c r="K1" s="43" t="s">
        <v>219</v>
      </c>
      <c r="L1" s="43" t="s">
        <v>220</v>
      </c>
      <c r="M1" s="43" t="s">
        <v>221</v>
      </c>
    </row>
    <row r="2" spans="1:13" ht="90" x14ac:dyDescent="0.25">
      <c r="A2" s="45" t="s">
        <v>281</v>
      </c>
      <c r="B2" s="46" t="s">
        <v>223</v>
      </c>
      <c r="C2" s="47" t="s">
        <v>277</v>
      </c>
      <c r="D2" s="47" t="s">
        <v>225</v>
      </c>
      <c r="E2" s="47" t="s">
        <v>226</v>
      </c>
      <c r="F2" s="47" t="s">
        <v>248</v>
      </c>
      <c r="G2" s="48" t="s">
        <v>18</v>
      </c>
      <c r="H2" s="70">
        <v>1.2</v>
      </c>
      <c r="I2" s="70">
        <v>1.2</v>
      </c>
      <c r="J2" s="49">
        <v>45107</v>
      </c>
      <c r="K2" s="50" t="s">
        <v>347</v>
      </c>
      <c r="L2" s="52" t="s">
        <v>187</v>
      </c>
      <c r="M2" s="53" t="s">
        <v>184</v>
      </c>
    </row>
    <row r="3" spans="1:13" ht="90" x14ac:dyDescent="0.25">
      <c r="A3" s="45" t="s">
        <v>281</v>
      </c>
      <c r="B3" s="46" t="s">
        <v>223</v>
      </c>
      <c r="C3" s="47" t="s">
        <v>277</v>
      </c>
      <c r="D3" s="47" t="s">
        <v>225</v>
      </c>
      <c r="E3" s="47" t="s">
        <v>226</v>
      </c>
      <c r="F3" s="47" t="s">
        <v>248</v>
      </c>
      <c r="G3" s="48" t="s">
        <v>18</v>
      </c>
      <c r="H3" s="70">
        <v>1.5720000000000001</v>
      </c>
      <c r="I3" s="70">
        <v>1.5720000000000001</v>
      </c>
      <c r="J3" s="49">
        <v>45107</v>
      </c>
      <c r="K3" s="50" t="s">
        <v>347</v>
      </c>
      <c r="L3" s="52" t="s">
        <v>189</v>
      </c>
      <c r="M3" s="53" t="s">
        <v>188</v>
      </c>
    </row>
    <row r="4" spans="1:13" ht="90" x14ac:dyDescent="0.25">
      <c r="A4" s="45" t="s">
        <v>281</v>
      </c>
      <c r="B4" s="46" t="s">
        <v>223</v>
      </c>
      <c r="C4" s="47" t="s">
        <v>277</v>
      </c>
      <c r="D4" s="47" t="s">
        <v>225</v>
      </c>
      <c r="E4" s="47" t="s">
        <v>226</v>
      </c>
      <c r="F4" s="47" t="s">
        <v>248</v>
      </c>
      <c r="G4" s="48" t="s">
        <v>18</v>
      </c>
      <c r="H4" s="70">
        <v>1.4930000000000001</v>
      </c>
      <c r="I4" s="70">
        <v>1.4930000000000001</v>
      </c>
      <c r="J4" s="49">
        <v>45107</v>
      </c>
      <c r="K4" s="50" t="s">
        <v>347</v>
      </c>
      <c r="L4" s="52" t="s">
        <v>191</v>
      </c>
      <c r="M4" s="53" t="s">
        <v>190</v>
      </c>
    </row>
    <row r="5" spans="1:13" ht="90" x14ac:dyDescent="0.25">
      <c r="A5" s="45" t="s">
        <v>281</v>
      </c>
      <c r="B5" s="46" t="s">
        <v>223</v>
      </c>
      <c r="C5" s="47" t="s">
        <v>277</v>
      </c>
      <c r="D5" s="47" t="s">
        <v>225</v>
      </c>
      <c r="E5" s="47" t="s">
        <v>226</v>
      </c>
      <c r="F5" s="47" t="s">
        <v>248</v>
      </c>
      <c r="G5" s="48" t="s">
        <v>18</v>
      </c>
      <c r="H5" s="70">
        <v>0.02</v>
      </c>
      <c r="I5" s="70">
        <v>0.02</v>
      </c>
      <c r="J5" s="49">
        <v>45107</v>
      </c>
      <c r="K5" s="50" t="s">
        <v>347</v>
      </c>
      <c r="L5" s="52" t="s">
        <v>193</v>
      </c>
      <c r="M5" s="53" t="s">
        <v>192</v>
      </c>
    </row>
    <row r="6" spans="1:13" ht="90" x14ac:dyDescent="0.25">
      <c r="A6" s="45" t="s">
        <v>281</v>
      </c>
      <c r="B6" s="46" t="s">
        <v>223</v>
      </c>
      <c r="C6" s="47" t="s">
        <v>277</v>
      </c>
      <c r="D6" s="47" t="s">
        <v>225</v>
      </c>
      <c r="E6" s="47" t="s">
        <v>226</v>
      </c>
      <c r="F6" s="47" t="s">
        <v>248</v>
      </c>
      <c r="G6" s="48" t="s">
        <v>18</v>
      </c>
      <c r="H6" s="70">
        <v>1.478</v>
      </c>
      <c r="I6" s="70">
        <v>1.478</v>
      </c>
      <c r="J6" s="49">
        <v>45107</v>
      </c>
      <c r="K6" s="50" t="s">
        <v>347</v>
      </c>
      <c r="L6" s="52" t="s">
        <v>195</v>
      </c>
      <c r="M6" s="53" t="s">
        <v>194</v>
      </c>
    </row>
    <row r="7" spans="1:13" ht="90.75" thickBot="1" x14ac:dyDescent="0.3">
      <c r="A7" s="45" t="s">
        <v>281</v>
      </c>
      <c r="B7" s="46" t="s">
        <v>223</v>
      </c>
      <c r="C7" s="47" t="s">
        <v>277</v>
      </c>
      <c r="D7" s="47" t="s">
        <v>225</v>
      </c>
      <c r="E7" s="47" t="s">
        <v>226</v>
      </c>
      <c r="F7" s="47" t="s">
        <v>248</v>
      </c>
      <c r="G7" s="48" t="s">
        <v>18</v>
      </c>
      <c r="H7" s="70">
        <v>1.849</v>
      </c>
      <c r="I7" s="70">
        <v>1.849</v>
      </c>
      <c r="J7" s="49">
        <v>45107</v>
      </c>
      <c r="K7" s="50" t="s">
        <v>347</v>
      </c>
      <c r="L7" s="52" t="s">
        <v>197</v>
      </c>
      <c r="M7" s="53" t="s">
        <v>196</v>
      </c>
    </row>
    <row r="8" spans="1:13" ht="15.75" thickBot="1" x14ac:dyDescent="0.3">
      <c r="A8" s="55" t="s">
        <v>207</v>
      </c>
      <c r="B8" s="55"/>
      <c r="C8" s="55"/>
      <c r="D8" s="55"/>
      <c r="E8" s="55"/>
      <c r="F8" s="55"/>
      <c r="G8" s="55"/>
      <c r="H8" s="68"/>
      <c r="I8" s="69">
        <f>SUM(I2:I7)</f>
        <v>7.6120000000000001</v>
      </c>
      <c r="J8" s="55"/>
      <c r="K8" s="55"/>
      <c r="L8" s="55"/>
      <c r="M8" s="55"/>
    </row>
    <row r="9" spans="1:13" ht="75" x14ac:dyDescent="0.25">
      <c r="A9" s="45" t="s">
        <v>282</v>
      </c>
      <c r="B9" s="46" t="s">
        <v>237</v>
      </c>
      <c r="C9" s="47" t="s">
        <v>283</v>
      </c>
      <c r="D9" s="47" t="s">
        <v>284</v>
      </c>
      <c r="E9" s="47" t="s">
        <v>285</v>
      </c>
      <c r="F9" s="47" t="s">
        <v>286</v>
      </c>
      <c r="G9" s="48" t="s">
        <v>206</v>
      </c>
      <c r="H9" s="70">
        <v>68.865016999999995</v>
      </c>
      <c r="I9" s="70">
        <v>4.0293739999999998</v>
      </c>
      <c r="J9" s="49">
        <v>45107</v>
      </c>
      <c r="K9" s="50" t="s">
        <v>287</v>
      </c>
      <c r="L9" s="51" t="s">
        <v>21</v>
      </c>
      <c r="M9" s="51" t="s">
        <v>16</v>
      </c>
    </row>
    <row r="10" spans="1:13" ht="90" x14ac:dyDescent="0.25">
      <c r="A10" s="45" t="s">
        <v>288</v>
      </c>
      <c r="B10" s="46" t="s">
        <v>237</v>
      </c>
      <c r="C10" s="47" t="s">
        <v>289</v>
      </c>
      <c r="D10" s="47" t="s">
        <v>225</v>
      </c>
      <c r="E10" s="47" t="s">
        <v>226</v>
      </c>
      <c r="F10" s="47" t="s">
        <v>290</v>
      </c>
      <c r="G10" s="48" t="s">
        <v>63</v>
      </c>
      <c r="H10" s="70">
        <v>9.7786799999999996</v>
      </c>
      <c r="I10" s="70">
        <v>12.444348</v>
      </c>
      <c r="J10" s="49">
        <v>45107</v>
      </c>
      <c r="K10" s="50" t="s">
        <v>348</v>
      </c>
      <c r="L10" s="51" t="s">
        <v>21</v>
      </c>
      <c r="M10" s="51" t="s">
        <v>16</v>
      </c>
    </row>
    <row r="11" spans="1:13" ht="90" x14ac:dyDescent="0.25">
      <c r="A11" s="45" t="s">
        <v>291</v>
      </c>
      <c r="B11" s="47" t="s">
        <v>292</v>
      </c>
      <c r="C11" s="47" t="s">
        <v>277</v>
      </c>
      <c r="D11" s="47" t="s">
        <v>225</v>
      </c>
      <c r="E11" s="47" t="s">
        <v>226</v>
      </c>
      <c r="F11" s="47" t="s">
        <v>293</v>
      </c>
      <c r="G11" s="48" t="s">
        <v>18</v>
      </c>
      <c r="H11" s="70">
        <v>204</v>
      </c>
      <c r="I11" s="70">
        <v>204</v>
      </c>
      <c r="J11" s="49">
        <v>45107</v>
      </c>
      <c r="K11" s="50" t="s">
        <v>294</v>
      </c>
      <c r="L11" s="51" t="s">
        <v>21</v>
      </c>
      <c r="M11" s="51" t="s">
        <v>16</v>
      </c>
    </row>
    <row r="12" spans="1:13" ht="90" x14ac:dyDescent="0.25">
      <c r="A12" s="45" t="s">
        <v>295</v>
      </c>
      <c r="B12" s="47" t="s">
        <v>292</v>
      </c>
      <c r="C12" s="47" t="s">
        <v>277</v>
      </c>
      <c r="D12" s="47" t="s">
        <v>225</v>
      </c>
      <c r="E12" s="47" t="s">
        <v>226</v>
      </c>
      <c r="F12" s="47" t="s">
        <v>290</v>
      </c>
      <c r="G12" s="48" t="s">
        <v>18</v>
      </c>
      <c r="H12" s="70">
        <v>181</v>
      </c>
      <c r="I12" s="70">
        <v>181</v>
      </c>
      <c r="J12" s="49">
        <v>45107</v>
      </c>
      <c r="K12" s="50" t="s">
        <v>296</v>
      </c>
      <c r="L12" s="51" t="s">
        <v>21</v>
      </c>
      <c r="M12" s="51" t="s">
        <v>16</v>
      </c>
    </row>
    <row r="13" spans="1:13" ht="90" x14ac:dyDescent="0.25">
      <c r="A13" s="45" t="s">
        <v>297</v>
      </c>
      <c r="B13" s="46" t="s">
        <v>223</v>
      </c>
      <c r="C13" s="47" t="s">
        <v>277</v>
      </c>
      <c r="D13" s="47" t="s">
        <v>225</v>
      </c>
      <c r="E13" s="47" t="s">
        <v>226</v>
      </c>
      <c r="F13" s="47" t="s">
        <v>248</v>
      </c>
      <c r="G13" s="48" t="s">
        <v>18</v>
      </c>
      <c r="H13" s="70">
        <v>210.34114099999999</v>
      </c>
      <c r="I13" s="70">
        <v>210.34114099999999</v>
      </c>
      <c r="J13" s="49">
        <v>45107</v>
      </c>
      <c r="K13" s="50" t="s">
        <v>349</v>
      </c>
      <c r="L13" s="52" t="s">
        <v>21</v>
      </c>
      <c r="M13" s="52" t="s">
        <v>16</v>
      </c>
    </row>
    <row r="14" spans="1:13" ht="90" x14ac:dyDescent="0.25">
      <c r="A14" s="45" t="s">
        <v>298</v>
      </c>
      <c r="B14" s="46" t="s">
        <v>223</v>
      </c>
      <c r="C14" s="47" t="s">
        <v>277</v>
      </c>
      <c r="D14" s="47" t="s">
        <v>225</v>
      </c>
      <c r="E14" s="47" t="s">
        <v>226</v>
      </c>
      <c r="F14" s="47" t="s">
        <v>248</v>
      </c>
      <c r="G14" s="48" t="s">
        <v>18</v>
      </c>
      <c r="H14" s="70">
        <v>32.947504000000002</v>
      </c>
      <c r="I14" s="70">
        <v>32.947504000000002</v>
      </c>
      <c r="J14" s="49">
        <v>45107</v>
      </c>
      <c r="K14" s="50" t="s">
        <v>345</v>
      </c>
      <c r="L14" s="52" t="s">
        <v>21</v>
      </c>
      <c r="M14" s="52" t="s">
        <v>16</v>
      </c>
    </row>
    <row r="15" spans="1:13" ht="30" x14ac:dyDescent="0.25">
      <c r="A15" s="45" t="s">
        <v>299</v>
      </c>
      <c r="B15" s="46" t="s">
        <v>223</v>
      </c>
      <c r="C15" s="47" t="s">
        <v>300</v>
      </c>
      <c r="D15" s="47" t="s">
        <v>234</v>
      </c>
      <c r="E15" s="47" t="s">
        <v>239</v>
      </c>
      <c r="F15" s="47" t="s">
        <v>259</v>
      </c>
      <c r="G15" s="48" t="s">
        <v>204</v>
      </c>
      <c r="H15" s="70">
        <v>34.328539999999997</v>
      </c>
      <c r="I15" s="70">
        <v>22.866240000000001</v>
      </c>
      <c r="J15" s="49">
        <v>45107</v>
      </c>
      <c r="K15" s="50" t="s">
        <v>350</v>
      </c>
      <c r="L15" s="52" t="s">
        <v>21</v>
      </c>
      <c r="M15" s="52" t="s">
        <v>16</v>
      </c>
    </row>
    <row r="16" spans="1:13" ht="30" x14ac:dyDescent="0.25">
      <c r="A16" s="45" t="s">
        <v>301</v>
      </c>
      <c r="B16" s="46" t="s">
        <v>223</v>
      </c>
      <c r="C16" s="47" t="s">
        <v>300</v>
      </c>
      <c r="D16" s="47" t="s">
        <v>234</v>
      </c>
      <c r="E16" s="47" t="s">
        <v>239</v>
      </c>
      <c r="F16" s="47" t="s">
        <v>286</v>
      </c>
      <c r="G16" s="48" t="s">
        <v>206</v>
      </c>
      <c r="H16" s="70">
        <v>288.266817</v>
      </c>
      <c r="I16" s="70">
        <v>16.866831999999999</v>
      </c>
      <c r="J16" s="49">
        <v>45107</v>
      </c>
      <c r="K16" s="50" t="s">
        <v>302</v>
      </c>
      <c r="L16" s="52" t="s">
        <v>21</v>
      </c>
      <c r="M16" s="52" t="s">
        <v>16</v>
      </c>
    </row>
    <row r="17" spans="1:13" ht="75" x14ac:dyDescent="0.25">
      <c r="A17" s="45" t="s">
        <v>303</v>
      </c>
      <c r="B17" s="46" t="s">
        <v>223</v>
      </c>
      <c r="C17" s="47" t="s">
        <v>277</v>
      </c>
      <c r="D17" s="47" t="s">
        <v>225</v>
      </c>
      <c r="E17" s="47" t="s">
        <v>226</v>
      </c>
      <c r="F17" s="47" t="s">
        <v>248</v>
      </c>
      <c r="G17" s="48" t="s">
        <v>18</v>
      </c>
      <c r="H17" s="70">
        <v>117.92698</v>
      </c>
      <c r="I17" s="70">
        <v>117.92698</v>
      </c>
      <c r="J17" s="49">
        <v>45107</v>
      </c>
      <c r="K17" s="50" t="s">
        <v>347</v>
      </c>
      <c r="L17" s="52" t="s">
        <v>21</v>
      </c>
      <c r="M17" s="53" t="s">
        <v>16</v>
      </c>
    </row>
    <row r="18" spans="1:13" ht="30" x14ac:dyDescent="0.25">
      <c r="A18" s="54" t="s">
        <v>304</v>
      </c>
      <c r="B18" s="46" t="s">
        <v>223</v>
      </c>
      <c r="C18" s="47" t="s">
        <v>305</v>
      </c>
      <c r="D18" s="47" t="s">
        <v>234</v>
      </c>
      <c r="E18" s="47" t="s">
        <v>239</v>
      </c>
      <c r="F18" s="47" t="s">
        <v>264</v>
      </c>
      <c r="G18" s="48" t="s">
        <v>205</v>
      </c>
      <c r="H18" s="70">
        <v>6026.2094500000003</v>
      </c>
      <c r="I18" s="70">
        <v>73.418730999999994</v>
      </c>
      <c r="J18" s="49">
        <v>45107</v>
      </c>
      <c r="K18" s="50" t="s">
        <v>306</v>
      </c>
      <c r="L18" s="52" t="s">
        <v>21</v>
      </c>
      <c r="M18" s="53" t="s">
        <v>16</v>
      </c>
    </row>
    <row r="19" spans="1:13" ht="75" x14ac:dyDescent="0.25">
      <c r="A19" s="54" t="s">
        <v>307</v>
      </c>
      <c r="B19" s="46" t="s">
        <v>223</v>
      </c>
      <c r="C19" s="47" t="s">
        <v>277</v>
      </c>
      <c r="D19" s="47" t="s">
        <v>225</v>
      </c>
      <c r="E19" s="47" t="s">
        <v>226</v>
      </c>
      <c r="F19" s="47" t="s">
        <v>256</v>
      </c>
      <c r="G19" s="48" t="s">
        <v>183</v>
      </c>
      <c r="H19" s="70">
        <v>708</v>
      </c>
      <c r="I19" s="70">
        <v>90.356256000000002</v>
      </c>
      <c r="J19" s="49">
        <v>45107</v>
      </c>
      <c r="K19" s="50" t="s">
        <v>308</v>
      </c>
      <c r="L19" s="52" t="s">
        <v>21</v>
      </c>
      <c r="M19" s="53" t="s">
        <v>16</v>
      </c>
    </row>
    <row r="20" spans="1:13" ht="75.75" thickBot="1" x14ac:dyDescent="0.3">
      <c r="A20" s="54" t="s">
        <v>309</v>
      </c>
      <c r="B20" s="46" t="s">
        <v>223</v>
      </c>
      <c r="C20" s="47" t="s">
        <v>277</v>
      </c>
      <c r="D20" s="47" t="s">
        <v>225</v>
      </c>
      <c r="E20" s="47" t="s">
        <v>226</v>
      </c>
      <c r="F20" s="47" t="s">
        <v>256</v>
      </c>
      <c r="G20" s="48" t="s">
        <v>183</v>
      </c>
      <c r="H20" s="70">
        <v>264.86529667630316</v>
      </c>
      <c r="I20" s="70">
        <v>33.802593999999999</v>
      </c>
      <c r="J20" s="49">
        <v>45107</v>
      </c>
      <c r="K20" s="50" t="s">
        <v>310</v>
      </c>
      <c r="L20" s="52" t="s">
        <v>21</v>
      </c>
      <c r="M20" s="53" t="s">
        <v>16</v>
      </c>
    </row>
    <row r="21" spans="1:13" ht="15.75" thickBot="1" x14ac:dyDescent="0.3">
      <c r="A21" s="55" t="s">
        <v>209</v>
      </c>
      <c r="B21" s="55"/>
      <c r="C21" s="55"/>
      <c r="D21" s="55"/>
      <c r="E21" s="55"/>
      <c r="F21" s="55"/>
      <c r="G21" s="55"/>
      <c r="H21" s="68"/>
      <c r="I21" s="69">
        <f>SUM(I9:I20)</f>
        <v>1000</v>
      </c>
      <c r="J21" s="55"/>
      <c r="K21" s="55"/>
      <c r="L21" s="55"/>
      <c r="M21" s="55"/>
    </row>
    <row r="22" spans="1:13" ht="75" x14ac:dyDescent="0.25">
      <c r="A22" s="45" t="s">
        <v>311</v>
      </c>
      <c r="B22" s="46" t="s">
        <v>332</v>
      </c>
      <c r="C22" s="47" t="s">
        <v>277</v>
      </c>
      <c r="D22" s="47" t="s">
        <v>225</v>
      </c>
      <c r="E22" s="47" t="s">
        <v>226</v>
      </c>
      <c r="F22" s="47" t="s">
        <v>312</v>
      </c>
      <c r="G22" s="48" t="s">
        <v>26</v>
      </c>
      <c r="H22" s="71">
        <v>350</v>
      </c>
      <c r="I22" s="70">
        <v>74.906367000000003</v>
      </c>
      <c r="J22" s="49">
        <v>45107</v>
      </c>
      <c r="K22" s="50" t="s">
        <v>313</v>
      </c>
      <c r="L22" s="51" t="s">
        <v>29</v>
      </c>
      <c r="M22" s="51" t="s">
        <v>24</v>
      </c>
    </row>
    <row r="23" spans="1:13" ht="60" x14ac:dyDescent="0.25">
      <c r="A23" s="45" t="s">
        <v>314</v>
      </c>
      <c r="B23" s="46" t="s">
        <v>332</v>
      </c>
      <c r="C23" s="47" t="s">
        <v>315</v>
      </c>
      <c r="D23" s="47" t="s">
        <v>284</v>
      </c>
      <c r="E23" s="47" t="s">
        <v>285</v>
      </c>
      <c r="F23" s="47" t="s">
        <v>312</v>
      </c>
      <c r="G23" s="48" t="s">
        <v>26</v>
      </c>
      <c r="H23" s="71">
        <v>94.085952000000006</v>
      </c>
      <c r="I23" s="70">
        <v>20.136105000000001</v>
      </c>
      <c r="J23" s="49">
        <v>45107</v>
      </c>
      <c r="K23" s="50" t="s">
        <v>316</v>
      </c>
      <c r="L23" s="51" t="s">
        <v>29</v>
      </c>
      <c r="M23" s="51" t="s">
        <v>24</v>
      </c>
    </row>
    <row r="24" spans="1:13" ht="75" x14ac:dyDescent="0.25">
      <c r="A24" s="45" t="s">
        <v>317</v>
      </c>
      <c r="B24" s="46" t="s">
        <v>332</v>
      </c>
      <c r="C24" s="47" t="s">
        <v>277</v>
      </c>
      <c r="D24" s="47" t="s">
        <v>225</v>
      </c>
      <c r="E24" s="47" t="s">
        <v>226</v>
      </c>
      <c r="F24" s="47" t="s">
        <v>312</v>
      </c>
      <c r="G24" s="48" t="s">
        <v>26</v>
      </c>
      <c r="H24" s="71">
        <v>10.952500000000001</v>
      </c>
      <c r="I24" s="70">
        <v>2.3440340000000002</v>
      </c>
      <c r="J24" s="49">
        <v>45107</v>
      </c>
      <c r="K24" s="50" t="s">
        <v>318</v>
      </c>
      <c r="L24" s="52" t="s">
        <v>29</v>
      </c>
      <c r="M24" s="52" t="s">
        <v>24</v>
      </c>
    </row>
    <row r="25" spans="1:13" ht="60.75" thickBot="1" x14ac:dyDescent="0.3">
      <c r="A25" s="45" t="s">
        <v>319</v>
      </c>
      <c r="B25" s="46" t="s">
        <v>332</v>
      </c>
      <c r="C25" s="47" t="s">
        <v>320</v>
      </c>
      <c r="D25" s="47" t="s">
        <v>321</v>
      </c>
      <c r="E25" s="47" t="s">
        <v>322</v>
      </c>
      <c r="F25" s="47" t="s">
        <v>312</v>
      </c>
      <c r="G25" s="48" t="s">
        <v>26</v>
      </c>
      <c r="H25" s="71">
        <v>45</v>
      </c>
      <c r="I25" s="70">
        <v>9.6308186142857153</v>
      </c>
      <c r="J25" s="49">
        <v>45107</v>
      </c>
      <c r="K25" s="50" t="s">
        <v>351</v>
      </c>
      <c r="L25" s="52" t="s">
        <v>29</v>
      </c>
      <c r="M25" s="52" t="s">
        <v>24</v>
      </c>
    </row>
    <row r="26" spans="1:13" ht="15.75" thickBot="1" x14ac:dyDescent="0.3">
      <c r="A26" s="55" t="s">
        <v>209</v>
      </c>
      <c r="B26" s="55"/>
      <c r="C26" s="55"/>
      <c r="D26" s="55"/>
      <c r="E26" s="55"/>
      <c r="F26" s="55"/>
      <c r="G26" s="55"/>
      <c r="H26" s="69">
        <f>SUM(H22:H25)</f>
        <v>500.03845200000001</v>
      </c>
      <c r="I26" s="68"/>
      <c r="J26" s="55"/>
      <c r="K26" s="55"/>
      <c r="L26" s="55"/>
      <c r="M26" s="55"/>
    </row>
    <row r="27" spans="1:13" ht="75" x14ac:dyDescent="0.25">
      <c r="A27" s="45" t="s">
        <v>281</v>
      </c>
      <c r="B27" s="46" t="s">
        <v>223</v>
      </c>
      <c r="C27" s="47" t="s">
        <v>277</v>
      </c>
      <c r="D27" s="47" t="s">
        <v>225</v>
      </c>
      <c r="E27" s="47" t="s">
        <v>226</v>
      </c>
      <c r="F27" s="47" t="s">
        <v>248</v>
      </c>
      <c r="G27" s="48" t="s">
        <v>18</v>
      </c>
      <c r="H27" s="70">
        <v>0.13600000000000001</v>
      </c>
      <c r="I27" s="70">
        <v>0.13600000000000001</v>
      </c>
      <c r="J27" s="49">
        <v>45107</v>
      </c>
      <c r="K27" s="50" t="s">
        <v>347</v>
      </c>
      <c r="L27" s="52" t="s">
        <v>102</v>
      </c>
      <c r="M27" s="53" t="s">
        <v>101</v>
      </c>
    </row>
    <row r="28" spans="1:13" ht="75" x14ac:dyDescent="0.25">
      <c r="A28" s="45" t="s">
        <v>281</v>
      </c>
      <c r="B28" s="46" t="s">
        <v>223</v>
      </c>
      <c r="C28" s="47" t="s">
        <v>277</v>
      </c>
      <c r="D28" s="47" t="s">
        <v>225</v>
      </c>
      <c r="E28" s="47" t="s">
        <v>226</v>
      </c>
      <c r="F28" s="47" t="s">
        <v>248</v>
      </c>
      <c r="G28" s="48" t="s">
        <v>18</v>
      </c>
      <c r="H28" s="70">
        <v>0.27200000000000002</v>
      </c>
      <c r="I28" s="70">
        <v>0.27200000000000002</v>
      </c>
      <c r="J28" s="49">
        <v>45107</v>
      </c>
      <c r="K28" s="50" t="s">
        <v>347</v>
      </c>
      <c r="L28" s="52" t="s">
        <v>104</v>
      </c>
      <c r="M28" s="53" t="s">
        <v>103</v>
      </c>
    </row>
    <row r="29" spans="1:13" ht="75" x14ac:dyDescent="0.25">
      <c r="A29" s="45" t="s">
        <v>281</v>
      </c>
      <c r="B29" s="46" t="s">
        <v>223</v>
      </c>
      <c r="C29" s="47" t="s">
        <v>277</v>
      </c>
      <c r="D29" s="47" t="s">
        <v>225</v>
      </c>
      <c r="E29" s="47" t="s">
        <v>226</v>
      </c>
      <c r="F29" s="47" t="s">
        <v>248</v>
      </c>
      <c r="G29" s="48" t="s">
        <v>18</v>
      </c>
      <c r="H29" s="70">
        <v>0.02</v>
      </c>
      <c r="I29" s="70">
        <v>0.02</v>
      </c>
      <c r="J29" s="49">
        <v>45107</v>
      </c>
      <c r="K29" s="50" t="s">
        <v>347</v>
      </c>
      <c r="L29" s="52" t="s">
        <v>106</v>
      </c>
      <c r="M29" s="53" t="s">
        <v>105</v>
      </c>
    </row>
    <row r="30" spans="1:13" ht="75" x14ac:dyDescent="0.25">
      <c r="A30" s="45" t="s">
        <v>281</v>
      </c>
      <c r="B30" s="46" t="s">
        <v>223</v>
      </c>
      <c r="C30" s="47" t="s">
        <v>277</v>
      </c>
      <c r="D30" s="47" t="s">
        <v>225</v>
      </c>
      <c r="E30" s="47" t="s">
        <v>226</v>
      </c>
      <c r="F30" s="47" t="s">
        <v>248</v>
      </c>
      <c r="G30" s="48" t="s">
        <v>18</v>
      </c>
      <c r="H30" s="70">
        <v>0.45100000000000001</v>
      </c>
      <c r="I30" s="70">
        <v>0.45100000000000001</v>
      </c>
      <c r="J30" s="49">
        <v>45107</v>
      </c>
      <c r="K30" s="50" t="s">
        <v>347</v>
      </c>
      <c r="L30" s="52" t="s">
        <v>108</v>
      </c>
      <c r="M30" s="53" t="s">
        <v>107</v>
      </c>
    </row>
    <row r="31" spans="1:13" ht="75" x14ac:dyDescent="0.25">
      <c r="A31" s="45" t="s">
        <v>281</v>
      </c>
      <c r="B31" s="46" t="s">
        <v>223</v>
      </c>
      <c r="C31" s="47" t="s">
        <v>277</v>
      </c>
      <c r="D31" s="47" t="s">
        <v>225</v>
      </c>
      <c r="E31" s="47" t="s">
        <v>226</v>
      </c>
      <c r="F31" s="47" t="s">
        <v>248</v>
      </c>
      <c r="G31" s="48" t="s">
        <v>18</v>
      </c>
      <c r="H31" s="70">
        <v>0.13700000000000001</v>
      </c>
      <c r="I31" s="70">
        <v>0.13700000000000001</v>
      </c>
      <c r="J31" s="49">
        <v>45107</v>
      </c>
      <c r="K31" s="50" t="s">
        <v>347</v>
      </c>
      <c r="L31" s="52" t="s">
        <v>110</v>
      </c>
      <c r="M31" s="53" t="s">
        <v>109</v>
      </c>
    </row>
    <row r="32" spans="1:13" ht="75" x14ac:dyDescent="0.25">
      <c r="A32" s="45" t="s">
        <v>281</v>
      </c>
      <c r="B32" s="46" t="s">
        <v>223</v>
      </c>
      <c r="C32" s="47" t="s">
        <v>277</v>
      </c>
      <c r="D32" s="47" t="s">
        <v>225</v>
      </c>
      <c r="E32" s="47" t="s">
        <v>226</v>
      </c>
      <c r="F32" s="47" t="s">
        <v>248</v>
      </c>
      <c r="G32" s="48" t="s">
        <v>18</v>
      </c>
      <c r="H32" s="70">
        <v>2.5000000000000001E-2</v>
      </c>
      <c r="I32" s="70">
        <v>2.5000000000000001E-2</v>
      </c>
      <c r="J32" s="49">
        <v>45107</v>
      </c>
      <c r="K32" s="50" t="s">
        <v>347</v>
      </c>
      <c r="L32" s="52" t="s">
        <v>112</v>
      </c>
      <c r="M32" s="53" t="s">
        <v>111</v>
      </c>
    </row>
    <row r="33" spans="1:13" ht="75" x14ac:dyDescent="0.25">
      <c r="A33" s="45" t="s">
        <v>281</v>
      </c>
      <c r="B33" s="46" t="s">
        <v>223</v>
      </c>
      <c r="C33" s="47" t="s">
        <v>277</v>
      </c>
      <c r="D33" s="47" t="s">
        <v>225</v>
      </c>
      <c r="E33" s="47" t="s">
        <v>226</v>
      </c>
      <c r="F33" s="47" t="s">
        <v>248</v>
      </c>
      <c r="G33" s="48" t="s">
        <v>18</v>
      </c>
      <c r="H33" s="70">
        <v>0.105</v>
      </c>
      <c r="I33" s="70">
        <v>0.105</v>
      </c>
      <c r="J33" s="49">
        <v>45107</v>
      </c>
      <c r="K33" s="50" t="s">
        <v>347</v>
      </c>
      <c r="L33" s="52" t="s">
        <v>114</v>
      </c>
      <c r="M33" s="53" t="s">
        <v>113</v>
      </c>
    </row>
    <row r="34" spans="1:13" ht="75" x14ac:dyDescent="0.25">
      <c r="A34" s="45" t="s">
        <v>281</v>
      </c>
      <c r="B34" s="46" t="s">
        <v>223</v>
      </c>
      <c r="C34" s="47" t="s">
        <v>277</v>
      </c>
      <c r="D34" s="47" t="s">
        <v>225</v>
      </c>
      <c r="E34" s="47" t="s">
        <v>226</v>
      </c>
      <c r="F34" s="47" t="s">
        <v>248</v>
      </c>
      <c r="G34" s="48" t="s">
        <v>18</v>
      </c>
      <c r="H34" s="70">
        <v>0.70499999999999996</v>
      </c>
      <c r="I34" s="70">
        <v>0.70499999999999996</v>
      </c>
      <c r="J34" s="49">
        <v>45107</v>
      </c>
      <c r="K34" s="50" t="s">
        <v>347</v>
      </c>
      <c r="L34" s="52" t="s">
        <v>116</v>
      </c>
      <c r="M34" s="53" t="s">
        <v>115</v>
      </c>
    </row>
    <row r="35" spans="1:13" ht="75" x14ac:dyDescent="0.25">
      <c r="A35" s="45" t="s">
        <v>281</v>
      </c>
      <c r="B35" s="46" t="s">
        <v>223</v>
      </c>
      <c r="C35" s="47" t="s">
        <v>277</v>
      </c>
      <c r="D35" s="47" t="s">
        <v>225</v>
      </c>
      <c r="E35" s="47" t="s">
        <v>226</v>
      </c>
      <c r="F35" s="47" t="s">
        <v>248</v>
      </c>
      <c r="G35" s="48" t="s">
        <v>18</v>
      </c>
      <c r="H35" s="70">
        <v>0.23499999999999999</v>
      </c>
      <c r="I35" s="70">
        <v>0.23499999999999999</v>
      </c>
      <c r="J35" s="49">
        <v>45107</v>
      </c>
      <c r="K35" s="50" t="s">
        <v>347</v>
      </c>
      <c r="L35" s="52" t="s">
        <v>118</v>
      </c>
      <c r="M35" s="53" t="s">
        <v>117</v>
      </c>
    </row>
    <row r="36" spans="1:13" ht="75" x14ac:dyDescent="0.25">
      <c r="A36" s="45" t="s">
        <v>281</v>
      </c>
      <c r="B36" s="46" t="s">
        <v>223</v>
      </c>
      <c r="C36" s="47" t="s">
        <v>277</v>
      </c>
      <c r="D36" s="47" t="s">
        <v>225</v>
      </c>
      <c r="E36" s="47" t="s">
        <v>226</v>
      </c>
      <c r="F36" s="47" t="s">
        <v>248</v>
      </c>
      <c r="G36" s="48" t="s">
        <v>18</v>
      </c>
      <c r="H36" s="70">
        <v>0.67100000000000004</v>
      </c>
      <c r="I36" s="70">
        <v>0.67100000000000004</v>
      </c>
      <c r="J36" s="49">
        <v>45107</v>
      </c>
      <c r="K36" s="50" t="s">
        <v>347</v>
      </c>
      <c r="L36" s="52" t="s">
        <v>120</v>
      </c>
      <c r="M36" s="53" t="s">
        <v>119</v>
      </c>
    </row>
    <row r="37" spans="1:13" ht="75" x14ac:dyDescent="0.25">
      <c r="A37" s="45" t="s">
        <v>281</v>
      </c>
      <c r="B37" s="46" t="s">
        <v>223</v>
      </c>
      <c r="C37" s="47" t="s">
        <v>277</v>
      </c>
      <c r="D37" s="47" t="s">
        <v>225</v>
      </c>
      <c r="E37" s="47" t="s">
        <v>226</v>
      </c>
      <c r="F37" s="47" t="s">
        <v>248</v>
      </c>
      <c r="G37" s="48" t="s">
        <v>18</v>
      </c>
      <c r="H37" s="70">
        <v>0.65700000000000003</v>
      </c>
      <c r="I37" s="70">
        <v>0.65700000000000003</v>
      </c>
      <c r="J37" s="49">
        <v>45107</v>
      </c>
      <c r="K37" s="50" t="s">
        <v>347</v>
      </c>
      <c r="L37" s="52" t="s">
        <v>122</v>
      </c>
      <c r="M37" s="53" t="s">
        <v>121</v>
      </c>
    </row>
    <row r="38" spans="1:13" ht="75" x14ac:dyDescent="0.25">
      <c r="A38" s="45" t="s">
        <v>281</v>
      </c>
      <c r="B38" s="46" t="s">
        <v>223</v>
      </c>
      <c r="C38" s="47" t="s">
        <v>277</v>
      </c>
      <c r="D38" s="47" t="s">
        <v>225</v>
      </c>
      <c r="E38" s="47" t="s">
        <v>226</v>
      </c>
      <c r="F38" s="47" t="s">
        <v>248</v>
      </c>
      <c r="G38" s="48" t="s">
        <v>18</v>
      </c>
      <c r="H38" s="70">
        <v>0.98099999999999998</v>
      </c>
      <c r="I38" s="70">
        <v>0.98099999999999998</v>
      </c>
      <c r="J38" s="49">
        <v>45107</v>
      </c>
      <c r="K38" s="50" t="s">
        <v>347</v>
      </c>
      <c r="L38" s="52" t="s">
        <v>124</v>
      </c>
      <c r="M38" s="53" t="s">
        <v>123</v>
      </c>
    </row>
    <row r="39" spans="1:13" ht="75.75" thickBot="1" x14ac:dyDescent="0.3">
      <c r="A39" s="45" t="s">
        <v>281</v>
      </c>
      <c r="B39" s="46" t="s">
        <v>223</v>
      </c>
      <c r="C39" s="47" t="s">
        <v>277</v>
      </c>
      <c r="D39" s="47" t="s">
        <v>225</v>
      </c>
      <c r="E39" s="47" t="s">
        <v>226</v>
      </c>
      <c r="F39" s="47" t="s">
        <v>248</v>
      </c>
      <c r="G39" s="48" t="s">
        <v>18</v>
      </c>
      <c r="H39" s="70">
        <v>1.1160000000000001</v>
      </c>
      <c r="I39" s="70">
        <v>1.1160000000000001</v>
      </c>
      <c r="J39" s="49">
        <v>45107</v>
      </c>
      <c r="K39" s="50" t="s">
        <v>347</v>
      </c>
      <c r="L39" s="52" t="s">
        <v>126</v>
      </c>
      <c r="M39" s="53" t="s">
        <v>125</v>
      </c>
    </row>
    <row r="40" spans="1:13" ht="15.75" thickBot="1" x14ac:dyDescent="0.3">
      <c r="A40" s="55" t="s">
        <v>210</v>
      </c>
      <c r="B40" s="55"/>
      <c r="C40" s="55"/>
      <c r="D40" s="55"/>
      <c r="E40" s="55"/>
      <c r="F40" s="55"/>
      <c r="G40" s="55"/>
      <c r="H40" s="68"/>
      <c r="I40" s="69">
        <f>SUM(I27:I39)</f>
        <v>5.5109999999999992</v>
      </c>
      <c r="J40" s="55"/>
      <c r="K40" s="55"/>
      <c r="L40" s="55"/>
      <c r="M40" s="55"/>
    </row>
    <row r="41" spans="1:13" x14ac:dyDescent="0.25">
      <c r="I41" s="26"/>
    </row>
  </sheetData>
  <sheetProtection algorithmName="SHA-512" hashValue="is97cvrt3XocrdGbsG8ltnLDrlfrLohtXP+FKMFK3AFghpbGK5PZkbOOcIWb2tsalB7UdLM7jUcFZD9uURyGAQ==" saltValue="w4rZlZ8OYuoxNun7tfKqkw==" spinCount="100000" sheet="1" objects="1" scenarios="1" autoFilter="0"/>
  <conditionalFormatting sqref="L22:M24">
    <cfRule type="containsBlanks" dxfId="64" priority="176">
      <formula>LEN(TRIM(L22))=0</formula>
    </cfRule>
  </conditionalFormatting>
  <conditionalFormatting sqref="M2">
    <cfRule type="containsBlanks" dxfId="63" priority="172">
      <formula>LEN(TRIM(M2))=0</formula>
    </cfRule>
  </conditionalFormatting>
  <conditionalFormatting sqref="L2">
    <cfRule type="containsBlanks" dxfId="62" priority="171">
      <formula>LEN(TRIM(L2))=0</formula>
    </cfRule>
  </conditionalFormatting>
  <conditionalFormatting sqref="M3">
    <cfRule type="containsBlanks" dxfId="61" priority="170">
      <formula>LEN(TRIM(M3))=0</formula>
    </cfRule>
  </conditionalFormatting>
  <conditionalFormatting sqref="L3">
    <cfRule type="containsBlanks" dxfId="60" priority="169">
      <formula>LEN(TRIM(L3))=0</formula>
    </cfRule>
  </conditionalFormatting>
  <conditionalFormatting sqref="M4">
    <cfRule type="containsBlanks" dxfId="59" priority="168">
      <formula>LEN(TRIM(M4))=0</formula>
    </cfRule>
  </conditionalFormatting>
  <conditionalFormatting sqref="L4">
    <cfRule type="containsBlanks" dxfId="58" priority="167">
      <formula>LEN(TRIM(L4))=0</formula>
    </cfRule>
  </conditionalFormatting>
  <conditionalFormatting sqref="M5">
    <cfRule type="containsBlanks" dxfId="57" priority="166">
      <formula>LEN(TRIM(M5))=0</formula>
    </cfRule>
  </conditionalFormatting>
  <conditionalFormatting sqref="L5">
    <cfRule type="containsBlanks" dxfId="56" priority="165">
      <formula>LEN(TRIM(L5))=0</formula>
    </cfRule>
  </conditionalFormatting>
  <conditionalFormatting sqref="M6">
    <cfRule type="containsBlanks" dxfId="55" priority="164">
      <formula>LEN(TRIM(M6))=0</formula>
    </cfRule>
  </conditionalFormatting>
  <conditionalFormatting sqref="L6">
    <cfRule type="containsBlanks" dxfId="54" priority="163">
      <formula>LEN(TRIM(L6))=0</formula>
    </cfRule>
  </conditionalFormatting>
  <conditionalFormatting sqref="M7">
    <cfRule type="containsBlanks" dxfId="53" priority="162">
      <formula>LEN(TRIM(M7))=0</formula>
    </cfRule>
  </conditionalFormatting>
  <conditionalFormatting sqref="L7">
    <cfRule type="containsBlanks" dxfId="52" priority="161">
      <formula>LEN(TRIM(L7))=0</formula>
    </cfRule>
  </conditionalFormatting>
  <conditionalFormatting sqref="M9">
    <cfRule type="containsBlanks" dxfId="51" priority="95">
      <formula>LEN(TRIM(M9))=0</formula>
    </cfRule>
  </conditionalFormatting>
  <conditionalFormatting sqref="L9">
    <cfRule type="containsBlanks" dxfId="50" priority="96">
      <formula>LEN(TRIM(L9))=0</formula>
    </cfRule>
  </conditionalFormatting>
  <conditionalFormatting sqref="M10">
    <cfRule type="containsBlanks" dxfId="49" priority="93">
      <formula>LEN(TRIM(M10))=0</formula>
    </cfRule>
  </conditionalFormatting>
  <conditionalFormatting sqref="L10">
    <cfRule type="containsBlanks" dxfId="48" priority="94">
      <formula>LEN(TRIM(L10))=0</formula>
    </cfRule>
  </conditionalFormatting>
  <conditionalFormatting sqref="M11">
    <cfRule type="containsBlanks" dxfId="47" priority="91">
      <formula>LEN(TRIM(M11))=0</formula>
    </cfRule>
  </conditionalFormatting>
  <conditionalFormatting sqref="L11">
    <cfRule type="containsBlanks" dxfId="46" priority="92">
      <formula>LEN(TRIM(L11))=0</formula>
    </cfRule>
  </conditionalFormatting>
  <conditionalFormatting sqref="M12">
    <cfRule type="containsBlanks" dxfId="45" priority="89">
      <formula>LEN(TRIM(M12))=0</formula>
    </cfRule>
  </conditionalFormatting>
  <conditionalFormatting sqref="L12">
    <cfRule type="containsBlanks" dxfId="44" priority="90">
      <formula>LEN(TRIM(L12))=0</formula>
    </cfRule>
  </conditionalFormatting>
  <conditionalFormatting sqref="M13">
    <cfRule type="containsBlanks" dxfId="43" priority="87">
      <formula>LEN(TRIM(M13))=0</formula>
    </cfRule>
  </conditionalFormatting>
  <conditionalFormatting sqref="L13">
    <cfRule type="containsBlanks" dxfId="42" priority="88">
      <formula>LEN(TRIM(L13))=0</formula>
    </cfRule>
  </conditionalFormatting>
  <conditionalFormatting sqref="M14">
    <cfRule type="containsBlanks" dxfId="41" priority="85">
      <formula>LEN(TRIM(M14))=0</formula>
    </cfRule>
  </conditionalFormatting>
  <conditionalFormatting sqref="L14">
    <cfRule type="containsBlanks" dxfId="40" priority="86">
      <formula>LEN(TRIM(L14))=0</formula>
    </cfRule>
  </conditionalFormatting>
  <conditionalFormatting sqref="M15">
    <cfRule type="containsBlanks" dxfId="39" priority="83">
      <formula>LEN(TRIM(M15))=0</formula>
    </cfRule>
  </conditionalFormatting>
  <conditionalFormatting sqref="L15">
    <cfRule type="containsBlanks" dxfId="38" priority="84">
      <formula>LEN(TRIM(L15))=0</formula>
    </cfRule>
  </conditionalFormatting>
  <conditionalFormatting sqref="L16">
    <cfRule type="containsBlanks" dxfId="37" priority="82">
      <formula>LEN(TRIM(L16))=0</formula>
    </cfRule>
  </conditionalFormatting>
  <conditionalFormatting sqref="M16">
    <cfRule type="containsBlanks" dxfId="36" priority="81">
      <formula>LEN(TRIM(M16))=0</formula>
    </cfRule>
  </conditionalFormatting>
  <conditionalFormatting sqref="L17">
    <cfRule type="containsBlanks" dxfId="35" priority="56">
      <formula>LEN(TRIM(L17))=0</formula>
    </cfRule>
  </conditionalFormatting>
  <conditionalFormatting sqref="M17">
    <cfRule type="containsBlanks" dxfId="34" priority="55">
      <formula>LEN(TRIM(M17))=0</formula>
    </cfRule>
  </conditionalFormatting>
  <conditionalFormatting sqref="L18">
    <cfRule type="containsBlanks" dxfId="33" priority="54">
      <formula>LEN(TRIM(L18))=0</formula>
    </cfRule>
  </conditionalFormatting>
  <conditionalFormatting sqref="M18">
    <cfRule type="containsBlanks" dxfId="32" priority="53">
      <formula>LEN(TRIM(M18))=0</formula>
    </cfRule>
  </conditionalFormatting>
  <conditionalFormatting sqref="L19">
    <cfRule type="containsBlanks" dxfId="31" priority="52">
      <formula>LEN(TRIM(L19))=0</formula>
    </cfRule>
  </conditionalFormatting>
  <conditionalFormatting sqref="M19">
    <cfRule type="containsBlanks" dxfId="30" priority="51">
      <formula>LEN(TRIM(M19))=0</formula>
    </cfRule>
  </conditionalFormatting>
  <conditionalFormatting sqref="L20">
    <cfRule type="containsBlanks" dxfId="29" priority="50">
      <formula>LEN(TRIM(L20))=0</formula>
    </cfRule>
  </conditionalFormatting>
  <conditionalFormatting sqref="M20">
    <cfRule type="containsBlanks" dxfId="28" priority="49">
      <formula>LEN(TRIM(M20))=0</formula>
    </cfRule>
  </conditionalFormatting>
  <conditionalFormatting sqref="L25">
    <cfRule type="containsBlanks" dxfId="27" priority="48">
      <formula>LEN(TRIM(L25))=0</formula>
    </cfRule>
  </conditionalFormatting>
  <conditionalFormatting sqref="M25">
    <cfRule type="containsBlanks" dxfId="26" priority="47">
      <formula>LEN(TRIM(M25))=0</formula>
    </cfRule>
  </conditionalFormatting>
  <conditionalFormatting sqref="L27">
    <cfRule type="containsBlanks" dxfId="25" priority="46">
      <formula>LEN(TRIM(L27))=0</formula>
    </cfRule>
  </conditionalFormatting>
  <conditionalFormatting sqref="M27">
    <cfRule type="containsBlanks" dxfId="24" priority="45">
      <formula>LEN(TRIM(M27))=0</formula>
    </cfRule>
  </conditionalFormatting>
  <conditionalFormatting sqref="L28">
    <cfRule type="containsBlanks" dxfId="23" priority="44">
      <formula>LEN(TRIM(L28))=0</formula>
    </cfRule>
  </conditionalFormatting>
  <conditionalFormatting sqref="M28">
    <cfRule type="containsBlanks" dxfId="22" priority="43">
      <formula>LEN(TRIM(M28))=0</formula>
    </cfRule>
  </conditionalFormatting>
  <conditionalFormatting sqref="L29">
    <cfRule type="containsBlanks" dxfId="21" priority="24">
      <formula>LEN(TRIM(L29))=0</formula>
    </cfRule>
  </conditionalFormatting>
  <conditionalFormatting sqref="M29">
    <cfRule type="containsBlanks" dxfId="20" priority="23">
      <formula>LEN(TRIM(M29))=0</formula>
    </cfRule>
  </conditionalFormatting>
  <conditionalFormatting sqref="L30">
    <cfRule type="containsBlanks" dxfId="19" priority="22">
      <formula>LEN(TRIM(L30))=0</formula>
    </cfRule>
  </conditionalFormatting>
  <conditionalFormatting sqref="M30">
    <cfRule type="containsBlanks" dxfId="18" priority="21">
      <formula>LEN(TRIM(M30))=0</formula>
    </cfRule>
  </conditionalFormatting>
  <conditionalFormatting sqref="L31">
    <cfRule type="containsBlanks" dxfId="17" priority="20">
      <formula>LEN(TRIM(L31))=0</formula>
    </cfRule>
  </conditionalFormatting>
  <conditionalFormatting sqref="M31">
    <cfRule type="containsBlanks" dxfId="16" priority="19">
      <formula>LEN(TRIM(M31))=0</formula>
    </cfRule>
  </conditionalFormatting>
  <conditionalFormatting sqref="L32">
    <cfRule type="containsBlanks" dxfId="15" priority="18">
      <formula>LEN(TRIM(L32))=0</formula>
    </cfRule>
  </conditionalFormatting>
  <conditionalFormatting sqref="M32">
    <cfRule type="containsBlanks" dxfId="14" priority="17">
      <formula>LEN(TRIM(M32))=0</formula>
    </cfRule>
  </conditionalFormatting>
  <conditionalFormatting sqref="L33">
    <cfRule type="containsBlanks" dxfId="13" priority="16">
      <formula>LEN(TRIM(L33))=0</formula>
    </cfRule>
  </conditionalFormatting>
  <conditionalFormatting sqref="M33">
    <cfRule type="containsBlanks" dxfId="12" priority="15">
      <formula>LEN(TRIM(M33))=0</formula>
    </cfRule>
  </conditionalFormatting>
  <conditionalFormatting sqref="L34">
    <cfRule type="containsBlanks" dxfId="11" priority="14">
      <formula>LEN(TRIM(L34))=0</formula>
    </cfRule>
  </conditionalFormatting>
  <conditionalFormatting sqref="M34">
    <cfRule type="containsBlanks" dxfId="10" priority="13">
      <formula>LEN(TRIM(M34))=0</formula>
    </cfRule>
  </conditionalFormatting>
  <conditionalFormatting sqref="L35">
    <cfRule type="containsBlanks" dxfId="9" priority="12">
      <formula>LEN(TRIM(L35))=0</formula>
    </cfRule>
  </conditionalFormatting>
  <conditionalFormatting sqref="M35">
    <cfRule type="containsBlanks" dxfId="8" priority="11">
      <formula>LEN(TRIM(M35))=0</formula>
    </cfRule>
  </conditionalFormatting>
  <conditionalFormatting sqref="L36">
    <cfRule type="containsBlanks" dxfId="7" priority="10">
      <formula>LEN(TRIM(L36))=0</formula>
    </cfRule>
  </conditionalFormatting>
  <conditionalFormatting sqref="M36">
    <cfRule type="containsBlanks" dxfId="6" priority="9">
      <formula>LEN(TRIM(M36))=0</formula>
    </cfRule>
  </conditionalFormatting>
  <conditionalFormatting sqref="L37">
    <cfRule type="containsBlanks" dxfId="5" priority="8">
      <formula>LEN(TRIM(L37))=0</formula>
    </cfRule>
  </conditionalFormatting>
  <conditionalFormatting sqref="M37">
    <cfRule type="containsBlanks" dxfId="4" priority="7">
      <formula>LEN(TRIM(M37))=0</formula>
    </cfRule>
  </conditionalFormatting>
  <conditionalFormatting sqref="L38">
    <cfRule type="containsBlanks" dxfId="3" priority="6">
      <formula>LEN(TRIM(L38))=0</formula>
    </cfRule>
  </conditionalFormatting>
  <conditionalFormatting sqref="M38">
    <cfRule type="containsBlanks" dxfId="2" priority="5">
      <formula>LEN(TRIM(M38))=0</formula>
    </cfRule>
  </conditionalFormatting>
  <conditionalFormatting sqref="L39">
    <cfRule type="containsBlanks" dxfId="1" priority="4">
      <formula>LEN(TRIM(L39))=0</formula>
    </cfRule>
  </conditionalFormatting>
  <conditionalFormatting sqref="M39">
    <cfRule type="containsBlanks" dxfId="0" priority="3">
      <formula>LEN(TRIM(M39))=0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horizontalDpi="90" verticalDpi="90" r:id="rId1"/>
  <headerFooter>
    <oddHeader>&amp;A</oddHeader>
    <oddFooter>&amp;C&amp;1#&amp;"Calibri"&amp;10&amp;K000000PUBLIC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Green Asset Register</vt:lpstr>
      <vt:lpstr>SDG Asset Register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2023-11-23T15:32:51Z</cp:lastPrinted>
  <dcterms:created xsi:type="dcterms:W3CDTF">2023-08-14T15:25:52Z</dcterms:created>
  <dcterms:modified xsi:type="dcterms:W3CDTF">2023-12-15T10:40:41Z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486a02c-2dfb-4efe-823f-aa2d1f0e6ab7_Enabled">
    <vt:lpwstr>true</vt:lpwstr>
  </property>
  <property fmtid="{D5CDD505-2E9C-101B-9397-08002B2CF9AE}" pid="3" name="MSIP_Label_3486a02c-2dfb-4efe-823f-aa2d1f0e6ab7_SetDate">
    <vt:lpwstr>2023-12-15T10:40:41Z</vt:lpwstr>
  </property>
  <property fmtid="{D5CDD505-2E9C-101B-9397-08002B2CF9AE}" pid="4" name="MSIP_Label_3486a02c-2dfb-4efe-823f-aa2d1f0e6ab7_Method">
    <vt:lpwstr>Privileged</vt:lpwstr>
  </property>
  <property fmtid="{D5CDD505-2E9C-101B-9397-08002B2CF9AE}" pid="5" name="MSIP_Label_3486a02c-2dfb-4efe-823f-aa2d1f0e6ab7_Name">
    <vt:lpwstr>CLAPUBLIC</vt:lpwstr>
  </property>
  <property fmtid="{D5CDD505-2E9C-101B-9397-08002B2CF9AE}" pid="6" name="MSIP_Label_3486a02c-2dfb-4efe-823f-aa2d1f0e6ab7_SiteId">
    <vt:lpwstr>e0fd434d-ba64-497b-90d2-859c472e1a92</vt:lpwstr>
  </property>
  <property fmtid="{D5CDD505-2E9C-101B-9397-08002B2CF9AE}" pid="7" name="MSIP_Label_3486a02c-2dfb-4efe-823f-aa2d1f0e6ab7_ActionId">
    <vt:lpwstr>d5fe31b0-a1de-405b-92fd-7ca16c892010</vt:lpwstr>
  </property>
  <property fmtid="{D5CDD505-2E9C-101B-9397-08002B2CF9AE}" pid="8" name="MSIP_Label_3486a02c-2dfb-4efe-823f-aa2d1f0e6ab7_ContentBits">
    <vt:lpwstr>2</vt:lpwstr>
  </property>
  <property fmtid="{D5CDD505-2E9C-101B-9397-08002B2CF9AE}" pid="9" name="Classification">
    <vt:lpwstr>PUBLIC</vt:lpwstr>
  </property>
</Properties>
</file>